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rka\Desktop\"/>
    </mc:Choice>
  </mc:AlternateContent>
  <bookViews>
    <workbookView xWindow="0" yWindow="0" windowWidth="0" windowHeight="0"/>
  </bookViews>
  <sheets>
    <sheet name="Rekapitulace stavby" sheetId="1" r:id="rId1"/>
    <sheet name="IO 01 - Přípojka jednotné..." sheetId="2" r:id="rId2"/>
    <sheet name="IO 02 - Areálová splaškov..." sheetId="3" r:id="rId3"/>
    <sheet name="IO 03 - Areálová dešťová ..." sheetId="4" r:id="rId4"/>
    <sheet name="IO 04 - Oprava stávajíc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'IO 01 - Přípojka jednotné...'!$C$85:$K$178</definedName>
    <definedName name="_xlnm.Print_Area" localSheetId="1">'IO 01 - Přípojka jednotné...'!$C$4:$J$39,'IO 01 - Přípojka jednotné...'!$C$45:$J$67,'IO 01 - Přípojka jednotné...'!$C$73:$J$178</definedName>
    <definedName name="_xlnm.Print_Titles" localSheetId="1">'IO 01 - Přípojka jednotné...'!$85:$85</definedName>
    <definedName name="_xlnm._FilterDatabase" localSheetId="2" hidden="1">'IO 02 - Areálová splaškov...'!$C$84:$K$186</definedName>
    <definedName name="_xlnm.Print_Area" localSheetId="2">'IO 02 - Areálová splaškov...'!$C$4:$J$39,'IO 02 - Areálová splaškov...'!$C$45:$J$66,'IO 02 - Areálová splaškov...'!$C$72:$J$186</definedName>
    <definedName name="_xlnm.Print_Titles" localSheetId="2">'IO 02 - Areálová splaškov...'!$84:$84</definedName>
    <definedName name="_xlnm._FilterDatabase" localSheetId="3" hidden="1">'IO 03 - Areálová dešťová ...'!$C$89:$K$381</definedName>
    <definedName name="_xlnm.Print_Area" localSheetId="3">'IO 03 - Areálová dešťová ...'!$C$4:$J$39,'IO 03 - Areálová dešťová ...'!$C$45:$J$71,'IO 03 - Areálová dešťová ...'!$C$77:$J$381</definedName>
    <definedName name="_xlnm.Print_Titles" localSheetId="3">'IO 03 - Areálová dešťová ...'!$89:$89</definedName>
    <definedName name="_xlnm._FilterDatabase" localSheetId="4" hidden="1">'IO 04 - Oprava stávající ...'!$C$88:$K$230</definedName>
    <definedName name="_xlnm.Print_Area" localSheetId="4">'IO 04 - Oprava stávající ...'!$C$4:$J$39,'IO 04 - Oprava stávající ...'!$C$45:$J$70,'IO 04 - Oprava stávající ...'!$C$76:$J$230</definedName>
    <definedName name="_xlnm.Print_Titles" localSheetId="4">'IO 04 - Oprava stávající ...'!$88:$88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6"/>
  <c r="BH106"/>
  <c r="BG106"/>
  <c r="BF106"/>
  <c r="T106"/>
  <c r="R106"/>
  <c r="P106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3"/>
  <c r="E81"/>
  <c r="J55"/>
  <c r="J54"/>
  <c r="F52"/>
  <c r="E50"/>
  <c r="J18"/>
  <c r="E18"/>
  <c r="F86"/>
  <c r="J17"/>
  <c r="J15"/>
  <c r="E15"/>
  <c r="F85"/>
  <c r="J14"/>
  <c r="J12"/>
  <c r="J83"/>
  <c r="E7"/>
  <c r="E79"/>
  <c i="4" r="J37"/>
  <c r="J36"/>
  <c i="1" r="AY57"/>
  <c i="4" r="J35"/>
  <c i="1" r="AX57"/>
  <c i="4"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T351"/>
  <c r="R352"/>
  <c r="R351"/>
  <c r="P352"/>
  <c r="P351"/>
  <c r="BI349"/>
  <c r="BH349"/>
  <c r="BG349"/>
  <c r="BF349"/>
  <c r="T349"/>
  <c r="R349"/>
  <c r="P349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36"/>
  <c r="BH136"/>
  <c r="BG136"/>
  <c r="BF136"/>
  <c r="T136"/>
  <c r="R136"/>
  <c r="P136"/>
  <c r="BI133"/>
  <c r="BH133"/>
  <c r="BG133"/>
  <c r="BF133"/>
  <c r="T133"/>
  <c r="R133"/>
  <c r="P133"/>
  <c r="BI122"/>
  <c r="BH122"/>
  <c r="BG122"/>
  <c r="BF122"/>
  <c r="T122"/>
  <c r="R122"/>
  <c r="P122"/>
  <c r="BI119"/>
  <c r="BH119"/>
  <c r="BG119"/>
  <c r="BF119"/>
  <c r="T119"/>
  <c r="R119"/>
  <c r="P119"/>
  <c r="BI112"/>
  <c r="BH112"/>
  <c r="BG112"/>
  <c r="BF112"/>
  <c r="T112"/>
  <c r="R112"/>
  <c r="P11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4"/>
  <c r="E82"/>
  <c r="J55"/>
  <c r="J54"/>
  <c r="F52"/>
  <c r="E50"/>
  <c r="J18"/>
  <c r="E18"/>
  <c r="F55"/>
  <c r="J17"/>
  <c r="J15"/>
  <c r="E15"/>
  <c r="F86"/>
  <c r="J14"/>
  <c r="J12"/>
  <c r="J84"/>
  <c r="E7"/>
  <c r="E80"/>
  <c i="3" r="J37"/>
  <c r="J36"/>
  <c i="1" r="AY56"/>
  <c i="3" r="J35"/>
  <c i="1" r="AX56"/>
  <c i="3"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81"/>
  <c r="J14"/>
  <c r="J12"/>
  <c r="J79"/>
  <c r="E7"/>
  <c r="E48"/>
  <c i="2" r="J37"/>
  <c r="J36"/>
  <c i="1" r="AY55"/>
  <c i="2" r="J35"/>
  <c i="1" r="AX55"/>
  <c i="2" r="BI177"/>
  <c r="BH177"/>
  <c r="BG177"/>
  <c r="BF177"/>
  <c r="T177"/>
  <c r="T176"/>
  <c r="R177"/>
  <c r="R176"/>
  <c r="P177"/>
  <c r="P176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54"/>
  <c r="J14"/>
  <c r="J12"/>
  <c r="J80"/>
  <c r="E7"/>
  <c r="E76"/>
  <c i="1" r="L50"/>
  <c r="AM50"/>
  <c r="AM49"/>
  <c r="L49"/>
  <c r="AM47"/>
  <c r="L47"/>
  <c r="L45"/>
  <c r="L44"/>
  <c i="2" r="BK174"/>
  <c r="J167"/>
  <c r="BK158"/>
  <c r="J155"/>
  <c r="BK146"/>
  <c r="J137"/>
  <c r="BK126"/>
  <c r="BK109"/>
  <c r="BK91"/>
  <c r="J171"/>
  <c r="J159"/>
  <c r="J126"/>
  <c r="J117"/>
  <c r="BK93"/>
  <c r="BK89"/>
  <c r="J149"/>
  <c r="BK130"/>
  <c r="BK114"/>
  <c i="3" r="BK185"/>
  <c r="J174"/>
  <c r="J170"/>
  <c r="BK164"/>
  <c r="J148"/>
  <c r="BK139"/>
  <c r="BK127"/>
  <c r="BK112"/>
  <c r="BK102"/>
  <c r="BK90"/>
  <c r="BK180"/>
  <c r="BK170"/>
  <c r="BK153"/>
  <c r="BK141"/>
  <c r="J132"/>
  <c r="J127"/>
  <c r="BK117"/>
  <c r="BK96"/>
  <c i="4" r="BK380"/>
  <c r="J369"/>
  <c r="J360"/>
  <c r="J356"/>
  <c r="BK339"/>
  <c r="J332"/>
  <c r="BK318"/>
  <c r="BK312"/>
  <c r="J310"/>
  <c r="J304"/>
  <c r="BK297"/>
  <c r="J291"/>
  <c r="J280"/>
  <c r="J265"/>
  <c r="J255"/>
  <c r="J246"/>
  <c r="BK240"/>
  <c r="BK232"/>
  <c r="J223"/>
  <c r="BK210"/>
  <c r="BK170"/>
  <c r="BK160"/>
  <c r="J154"/>
  <c r="BK133"/>
  <c r="J99"/>
  <c r="BK379"/>
  <c r="BK372"/>
  <c r="J358"/>
  <c r="BK352"/>
  <c r="J338"/>
  <c r="J334"/>
  <c r="J326"/>
  <c r="BK314"/>
  <c r="BK308"/>
  <c r="BK303"/>
  <c r="BK295"/>
  <c r="J293"/>
  <c r="BK285"/>
  <c r="J277"/>
  <c r="BK256"/>
  <c r="BK246"/>
  <c r="J240"/>
  <c r="BK233"/>
  <c r="J230"/>
  <c r="BK218"/>
  <c r="J198"/>
  <c r="J165"/>
  <c r="BK154"/>
  <c r="J133"/>
  <c r="BK119"/>
  <c r="J97"/>
  <c r="J93"/>
  <c i="5" r="BK226"/>
  <c r="BK219"/>
  <c r="BK206"/>
  <c r="J199"/>
  <c r="J192"/>
  <c r="BK186"/>
  <c r="BK181"/>
  <c r="BK178"/>
  <c r="J176"/>
  <c r="BK167"/>
  <c r="BK153"/>
  <c r="BK146"/>
  <c r="J134"/>
  <c r="BK124"/>
  <c r="BK118"/>
  <c r="BK106"/>
  <c r="J94"/>
  <c r="J219"/>
  <c r="J206"/>
  <c r="J195"/>
  <c r="BK192"/>
  <c r="J186"/>
  <c r="J181"/>
  <c r="BK172"/>
  <c r="J166"/>
  <c r="BK160"/>
  <c r="J150"/>
  <c r="BK144"/>
  <c r="J139"/>
  <c r="J130"/>
  <c r="J113"/>
  <c r="BK94"/>
  <c i="2" r="J174"/>
  <c r="BK161"/>
  <c r="BK159"/>
  <c r="BK155"/>
  <c r="BK142"/>
  <c r="J135"/>
  <c r="BK122"/>
  <c r="BK106"/>
  <c r="J89"/>
  <c r="BK177"/>
  <c r="BK165"/>
  <c r="BK137"/>
  <c r="J125"/>
  <c r="J114"/>
  <c r="J91"/>
  <c i="1" r="AS54"/>
  <c i="2" r="J111"/>
  <c i="3" r="J180"/>
  <c r="BK172"/>
  <c r="BK160"/>
  <c r="J153"/>
  <c r="BK146"/>
  <c r="J135"/>
  <c r="BK119"/>
  <c r="J96"/>
  <c r="J182"/>
  <c r="J178"/>
  <c r="J172"/>
  <c r="J164"/>
  <c r="J143"/>
  <c r="BK135"/>
  <c r="BK129"/>
  <c r="J119"/>
  <c r="J102"/>
  <c r="BK88"/>
  <c i="4" r="J372"/>
  <c r="BK358"/>
  <c r="BK342"/>
  <c r="BK338"/>
  <c r="BK330"/>
  <c r="J324"/>
  <c r="J314"/>
  <c r="BK305"/>
  <c r="BK299"/>
  <c r="BK293"/>
  <c r="BK289"/>
  <c r="J285"/>
  <c r="BK277"/>
  <c r="J262"/>
  <c r="BK244"/>
  <c r="BK238"/>
  <c r="J233"/>
  <c r="BK230"/>
  <c r="BK216"/>
  <c r="BK207"/>
  <c r="BK162"/>
  <c r="J149"/>
  <c r="J122"/>
  <c r="BK101"/>
  <c r="J95"/>
  <c r="J377"/>
  <c r="BK369"/>
  <c r="BK349"/>
  <c r="J336"/>
  <c r="J328"/>
  <c r="J320"/>
  <c r="BK316"/>
  <c r="BK310"/>
  <c r="BK304"/>
  <c r="BK294"/>
  <c r="BK287"/>
  <c r="J281"/>
  <c r="J272"/>
  <c r="BK265"/>
  <c r="BK255"/>
  <c r="J244"/>
  <c r="J238"/>
  <c r="J232"/>
  <c r="J221"/>
  <c r="BK212"/>
  <c r="BK196"/>
  <c r="J162"/>
  <c r="BK136"/>
  <c r="BK112"/>
  <c i="5" r="J224"/>
  <c r="BK221"/>
  <c r="BK209"/>
  <c r="BK199"/>
  <c r="J193"/>
  <c r="J188"/>
  <c r="BK182"/>
  <c r="BK177"/>
  <c r="BK174"/>
  <c r="BK169"/>
  <c r="BK166"/>
  <c r="J148"/>
  <c r="J142"/>
  <c r="J132"/>
  <c r="BK120"/>
  <c r="BK116"/>
  <c r="BK98"/>
  <c r="J230"/>
  <c r="BK224"/>
  <c r="J215"/>
  <c r="BK205"/>
  <c r="BK197"/>
  <c r="BK191"/>
  <c r="BK185"/>
  <c r="J177"/>
  <c r="BK170"/>
  <c r="J164"/>
  <c r="BK159"/>
  <c r="J153"/>
  <c r="J146"/>
  <c r="BK132"/>
  <c r="J120"/>
  <c r="BK111"/>
  <c r="J92"/>
  <c i="2" r="BK171"/>
  <c r="J161"/>
  <c r="J157"/>
  <c r="J153"/>
  <c r="J142"/>
  <c r="J130"/>
  <c r="BK117"/>
  <c r="BK97"/>
  <c r="BK163"/>
  <c r="BK167"/>
  <c r="J138"/>
  <c r="BK135"/>
  <c r="J122"/>
  <c r="J101"/>
  <c r="J163"/>
  <c r="J146"/>
  <c r="BK125"/>
  <c r="J109"/>
  <c r="J106"/>
  <c i="3" r="BK178"/>
  <c r="BK168"/>
  <c r="BK157"/>
  <c r="BK143"/>
  <c r="J137"/>
  <c r="BK132"/>
  <c r="J121"/>
  <c r="J92"/>
  <c r="J185"/>
  <c r="BK174"/>
  <c r="BK166"/>
  <c r="J160"/>
  <c r="BK148"/>
  <c r="BK137"/>
  <c r="BK121"/>
  <c r="BK107"/>
  <c r="J90"/>
  <c i="4" r="BK377"/>
  <c r="J374"/>
  <c r="J349"/>
  <c r="BK336"/>
  <c r="BK328"/>
  <c r="BK322"/>
  <c r="J316"/>
  <c r="BK307"/>
  <c r="BK301"/>
  <c r="J294"/>
  <c r="J287"/>
  <c r="J283"/>
  <c r="BK272"/>
  <c r="J259"/>
  <c r="J243"/>
  <c r="BK235"/>
  <c r="J224"/>
  <c r="J218"/>
  <c r="J214"/>
  <c r="BK198"/>
  <c r="BK165"/>
  <c r="BK147"/>
  <c r="J119"/>
  <c r="BK97"/>
  <c r="BK93"/>
  <c r="J375"/>
  <c r="BK360"/>
  <c r="J342"/>
  <c r="J330"/>
  <c r="J322"/>
  <c r="J318"/>
  <c r="BK311"/>
  <c r="J305"/>
  <c r="J299"/>
  <c r="J289"/>
  <c r="BK280"/>
  <c r="BK270"/>
  <c r="BK262"/>
  <c r="J253"/>
  <c r="BK243"/>
  <c r="J235"/>
  <c r="BK223"/>
  <c r="BK214"/>
  <c r="J210"/>
  <c r="BK191"/>
  <c r="BK156"/>
  <c r="J147"/>
  <c r="BK99"/>
  <c r="BK95"/>
  <c i="5" r="BK230"/>
  <c r="BK228"/>
  <c r="BK222"/>
  <c r="J213"/>
  <c r="J202"/>
  <c r="BK195"/>
  <c r="BK189"/>
  <c r="J183"/>
  <c r="J172"/>
  <c r="BK164"/>
  <c r="BK161"/>
  <c r="J159"/>
  <c r="BK150"/>
  <c r="BK139"/>
  <c r="BK130"/>
  <c r="BK113"/>
  <c r="J98"/>
  <c r="J228"/>
  <c r="J222"/>
  <c r="BK213"/>
  <c r="BK202"/>
  <c r="J189"/>
  <c r="BK183"/>
  <c r="J178"/>
  <c r="BK176"/>
  <c r="J169"/>
  <c r="BK163"/>
  <c r="J157"/>
  <c r="BK134"/>
  <c r="J124"/>
  <c r="J118"/>
  <c r="J106"/>
  <c i="2" r="J177"/>
  <c r="J169"/>
  <c r="BK157"/>
  <c r="BK153"/>
  <c r="BK149"/>
  <c r="BK138"/>
  <c r="BK128"/>
  <c r="BK111"/>
  <c r="J93"/>
  <c r="BK169"/>
  <c r="J165"/>
  <c r="J158"/>
  <c r="BK132"/>
  <c r="J119"/>
  <c r="J97"/>
  <c r="J132"/>
  <c r="J128"/>
  <c r="BK119"/>
  <c r="BK101"/>
  <c i="3" r="BK182"/>
  <c r="BK176"/>
  <c r="J166"/>
  <c r="BK149"/>
  <c r="J141"/>
  <c r="J129"/>
  <c r="J124"/>
  <c r="J117"/>
  <c r="J107"/>
  <c r="J88"/>
  <c r="J176"/>
  <c r="J168"/>
  <c r="J157"/>
  <c r="J149"/>
  <c r="J146"/>
  <c r="J139"/>
  <c r="BK124"/>
  <c r="J112"/>
  <c r="BK92"/>
  <c i="4" r="J379"/>
  <c r="BK375"/>
  <c r="BK365"/>
  <c r="J352"/>
  <c r="BK334"/>
  <c r="BK326"/>
  <c r="BK320"/>
  <c r="J311"/>
  <c r="J308"/>
  <c r="J303"/>
  <c r="J295"/>
  <c r="BK281"/>
  <c r="J270"/>
  <c r="J256"/>
  <c r="BK253"/>
  <c r="BK241"/>
  <c r="J234"/>
  <c r="BK221"/>
  <c r="J212"/>
  <c r="J196"/>
  <c r="J191"/>
  <c r="J156"/>
  <c r="J136"/>
  <c r="J112"/>
  <c r="J380"/>
  <c r="BK374"/>
  <c r="J365"/>
  <c r="BK356"/>
  <c r="J339"/>
  <c r="BK332"/>
  <c r="BK324"/>
  <c r="J312"/>
  <c r="J307"/>
  <c r="J301"/>
  <c r="J297"/>
  <c r="BK291"/>
  <c r="BK283"/>
  <c r="BK259"/>
  <c r="BK248"/>
  <c r="J248"/>
  <c r="J241"/>
  <c r="BK234"/>
  <c r="BK224"/>
  <c r="J216"/>
  <c r="J207"/>
  <c r="J170"/>
  <c r="J160"/>
  <c r="BK149"/>
  <c r="BK122"/>
  <c r="J101"/>
  <c i="5" r="BK215"/>
  <c r="J205"/>
  <c r="J197"/>
  <c r="J191"/>
  <c r="J185"/>
  <c r="BK180"/>
  <c r="J170"/>
  <c r="J163"/>
  <c r="J160"/>
  <c r="BK157"/>
  <c r="J144"/>
  <c r="J136"/>
  <c r="J128"/>
  <c r="J111"/>
  <c r="BK96"/>
  <c r="BK92"/>
  <c r="J226"/>
  <c r="J221"/>
  <c r="J209"/>
  <c r="BK193"/>
  <c r="BK188"/>
  <c r="J182"/>
  <c r="J180"/>
  <c r="J174"/>
  <c r="J167"/>
  <c r="J161"/>
  <c r="BK148"/>
  <c r="BK142"/>
  <c r="BK136"/>
  <c r="BK128"/>
  <c r="J116"/>
  <c r="J96"/>
  <c i="2" l="1" r="BK88"/>
  <c r="J88"/>
  <c r="J61"/>
  <c r="R88"/>
  <c r="BK134"/>
  <c r="J134"/>
  <c r="J62"/>
  <c r="R134"/>
  <c r="BK152"/>
  <c r="J152"/>
  <c r="J64"/>
  <c r="R152"/>
  <c i="3" r="P87"/>
  <c r="T87"/>
  <c r="P145"/>
  <c r="T145"/>
  <c r="BK163"/>
  <c r="J163"/>
  <c r="J64"/>
  <c r="R163"/>
  <c i="2" r="P88"/>
  <c r="T88"/>
  <c r="P134"/>
  <c r="T134"/>
  <c r="P152"/>
  <c r="T152"/>
  <c i="3" r="BK87"/>
  <c r="J87"/>
  <c r="J61"/>
  <c r="R87"/>
  <c r="BK145"/>
  <c r="J145"/>
  <c r="J62"/>
  <c r="R145"/>
  <c r="P163"/>
  <c r="T163"/>
  <c i="4" r="P92"/>
  <c r="T92"/>
  <c r="BK220"/>
  <c r="J220"/>
  <c r="J62"/>
  <c r="P220"/>
  <c r="R220"/>
  <c r="T220"/>
  <c r="BK229"/>
  <c r="J229"/>
  <c r="J63"/>
  <c r="P229"/>
  <c r="T229"/>
  <c r="P247"/>
  <c r="T247"/>
  <c r="P276"/>
  <c r="T276"/>
  <c r="P341"/>
  <c r="T341"/>
  <c r="BK355"/>
  <c r="J355"/>
  <c r="J69"/>
  <c r="R355"/>
  <c r="BK371"/>
  <c r="J371"/>
  <c r="J70"/>
  <c r="R371"/>
  <c i="5" r="BK91"/>
  <c r="J91"/>
  <c r="J61"/>
  <c r="R91"/>
  <c r="P156"/>
  <c r="T156"/>
  <c r="P204"/>
  <c r="T204"/>
  <c r="R212"/>
  <c r="R211"/>
  <c i="4" r="BK92"/>
  <c r="J92"/>
  <c r="J61"/>
  <c r="R92"/>
  <c r="R229"/>
  <c r="BK247"/>
  <c r="J247"/>
  <c r="J64"/>
  <c r="R247"/>
  <c r="BK276"/>
  <c r="J276"/>
  <c r="J65"/>
  <c r="R276"/>
  <c r="BK341"/>
  <c r="J341"/>
  <c r="J66"/>
  <c r="R341"/>
  <c r="P355"/>
  <c r="T355"/>
  <c r="P371"/>
  <c r="T371"/>
  <c i="5" r="P91"/>
  <c r="P90"/>
  <c r="T91"/>
  <c r="T90"/>
  <c r="BK156"/>
  <c r="J156"/>
  <c r="J63"/>
  <c r="R156"/>
  <c r="BK204"/>
  <c r="J204"/>
  <c r="J64"/>
  <c r="R204"/>
  <c r="BK212"/>
  <c r="J212"/>
  <c r="J67"/>
  <c r="P212"/>
  <c r="P211"/>
  <c r="T212"/>
  <c r="T211"/>
  <c r="BK218"/>
  <c r="J218"/>
  <c r="J69"/>
  <c r="P218"/>
  <c r="P217"/>
  <c r="R218"/>
  <c r="R217"/>
  <c r="T218"/>
  <c r="T217"/>
  <c i="2" r="BK148"/>
  <c r="J148"/>
  <c r="J63"/>
  <c r="BK173"/>
  <c r="J173"/>
  <c r="J65"/>
  <c r="BK176"/>
  <c r="J176"/>
  <c r="J66"/>
  <c i="3" r="BK184"/>
  <c r="J184"/>
  <c r="J65"/>
  <c r="BK159"/>
  <c r="J159"/>
  <c r="J63"/>
  <c i="5" r="BK152"/>
  <c r="J152"/>
  <c r="J62"/>
  <c i="4" r="BK351"/>
  <c r="J351"/>
  <c r="J67"/>
  <c i="5" r="BK208"/>
  <c r="J208"/>
  <c r="J65"/>
  <c r="E48"/>
  <c r="F54"/>
  <c r="F55"/>
  <c r="BE94"/>
  <c r="BE106"/>
  <c r="BE113"/>
  <c r="BE120"/>
  <c r="BE124"/>
  <c r="BE130"/>
  <c r="BE132"/>
  <c r="BE139"/>
  <c r="BE142"/>
  <c r="BE146"/>
  <c r="BE150"/>
  <c r="BE153"/>
  <c r="BE157"/>
  <c r="BE159"/>
  <c r="BE161"/>
  <c r="BE169"/>
  <c r="BE170"/>
  <c r="BE174"/>
  <c r="BE178"/>
  <c r="BE182"/>
  <c r="BE183"/>
  <c r="BE186"/>
  <c r="BE189"/>
  <c r="BE191"/>
  <c r="BE192"/>
  <c r="BE197"/>
  <c r="BE199"/>
  <c r="BE202"/>
  <c r="BE206"/>
  <c r="BE221"/>
  <c r="BE224"/>
  <c r="BE228"/>
  <c r="J52"/>
  <c r="BE92"/>
  <c r="BE96"/>
  <c r="BE98"/>
  <c r="BE111"/>
  <c r="BE116"/>
  <c r="BE118"/>
  <c r="BE128"/>
  <c r="BE134"/>
  <c r="BE136"/>
  <c r="BE144"/>
  <c r="BE148"/>
  <c r="BE160"/>
  <c r="BE163"/>
  <c r="BE164"/>
  <c r="BE166"/>
  <c r="BE167"/>
  <c r="BE172"/>
  <c r="BE176"/>
  <c r="BE177"/>
  <c r="BE180"/>
  <c r="BE181"/>
  <c r="BE185"/>
  <c r="BE188"/>
  <c r="BE193"/>
  <c r="BE195"/>
  <c r="BE205"/>
  <c r="BE209"/>
  <c r="BE213"/>
  <c r="BE215"/>
  <c r="BE219"/>
  <c r="BE222"/>
  <c r="BE226"/>
  <c r="BE230"/>
  <c i="4" r="J52"/>
  <c r="F87"/>
  <c r="BE93"/>
  <c r="BE97"/>
  <c r="BE112"/>
  <c r="BE119"/>
  <c r="BE133"/>
  <c r="BE136"/>
  <c r="BE147"/>
  <c r="BE149"/>
  <c r="BE156"/>
  <c r="BE160"/>
  <c r="BE170"/>
  <c r="BE198"/>
  <c r="BE212"/>
  <c r="BE216"/>
  <c r="BE218"/>
  <c r="BE221"/>
  <c r="BE223"/>
  <c r="BE230"/>
  <c r="BE232"/>
  <c r="BE233"/>
  <c r="BE241"/>
  <c r="BE244"/>
  <c r="BE253"/>
  <c r="BE255"/>
  <c r="BE256"/>
  <c r="BE262"/>
  <c r="BE265"/>
  <c r="BE272"/>
  <c r="BE277"/>
  <c r="BE281"/>
  <c r="BE283"/>
  <c r="BE285"/>
  <c r="BE289"/>
  <c r="BE293"/>
  <c r="BE294"/>
  <c r="BE301"/>
  <c r="BE303"/>
  <c r="BE307"/>
  <c r="BE310"/>
  <c r="BE312"/>
  <c r="BE316"/>
  <c r="BE322"/>
  <c r="BE324"/>
  <c r="BE330"/>
  <c r="BE336"/>
  <c r="BE342"/>
  <c r="BE358"/>
  <c r="BE365"/>
  <c r="BE369"/>
  <c r="BE372"/>
  <c r="BE377"/>
  <c r="E48"/>
  <c r="F54"/>
  <c r="BE95"/>
  <c r="BE99"/>
  <c r="BE101"/>
  <c r="BE122"/>
  <c r="BE154"/>
  <c r="BE162"/>
  <c r="BE165"/>
  <c r="BE191"/>
  <c r="BE196"/>
  <c r="BE207"/>
  <c r="BE210"/>
  <c r="BE214"/>
  <c r="BE224"/>
  <c r="BE234"/>
  <c r="BE235"/>
  <c r="BE238"/>
  <c r="BE240"/>
  <c r="BE243"/>
  <c r="BE246"/>
  <c r="BE248"/>
  <c r="BE259"/>
  <c r="BE270"/>
  <c r="BE280"/>
  <c r="BE287"/>
  <c r="BE291"/>
  <c r="BE295"/>
  <c r="BE297"/>
  <c r="BE299"/>
  <c r="BE304"/>
  <c r="BE305"/>
  <c r="BE308"/>
  <c r="BE311"/>
  <c r="BE314"/>
  <c r="BE318"/>
  <c r="BE320"/>
  <c r="BE326"/>
  <c r="BE328"/>
  <c r="BE332"/>
  <c r="BE334"/>
  <c r="BE338"/>
  <c r="BE339"/>
  <c r="BE349"/>
  <c r="BE352"/>
  <c r="BE356"/>
  <c r="BE360"/>
  <c r="BE374"/>
  <c r="BE375"/>
  <c r="BE379"/>
  <c r="BE380"/>
  <c i="3" r="J52"/>
  <c r="F55"/>
  <c r="E75"/>
  <c r="BE90"/>
  <c r="BE92"/>
  <c r="BE102"/>
  <c r="BE112"/>
  <c r="BE119"/>
  <c r="BE121"/>
  <c r="BE127"/>
  <c r="BE132"/>
  <c r="BE135"/>
  <c r="BE139"/>
  <c r="BE146"/>
  <c r="BE149"/>
  <c r="BE157"/>
  <c r="BE160"/>
  <c r="BE164"/>
  <c r="BE168"/>
  <c r="BE172"/>
  <c r="BE178"/>
  <c r="BE182"/>
  <c r="BE185"/>
  <c r="F54"/>
  <c r="BE88"/>
  <c r="BE96"/>
  <c r="BE107"/>
  <c r="BE117"/>
  <c r="BE124"/>
  <c r="BE129"/>
  <c r="BE137"/>
  <c r="BE141"/>
  <c r="BE143"/>
  <c r="BE148"/>
  <c r="BE153"/>
  <c r="BE166"/>
  <c r="BE170"/>
  <c r="BE174"/>
  <c r="BE176"/>
  <c r="BE180"/>
  <c i="2" r="E48"/>
  <c r="J52"/>
  <c r="F82"/>
  <c r="BE97"/>
  <c r="BE106"/>
  <c r="BE111"/>
  <c r="BE122"/>
  <c r="BE161"/>
  <c r="F55"/>
  <c r="BE89"/>
  <c r="BE91"/>
  <c r="BE93"/>
  <c r="BE101"/>
  <c r="BE109"/>
  <c r="BE130"/>
  <c r="BE158"/>
  <c r="BE167"/>
  <c r="BE169"/>
  <c r="BE171"/>
  <c r="BE163"/>
  <c r="BE114"/>
  <c r="BE117"/>
  <c r="BE119"/>
  <c r="BE125"/>
  <c r="BE126"/>
  <c r="BE128"/>
  <c r="BE132"/>
  <c r="BE135"/>
  <c r="BE137"/>
  <c r="BE138"/>
  <c r="BE142"/>
  <c r="BE146"/>
  <c r="BE149"/>
  <c r="BE153"/>
  <c r="BE155"/>
  <c r="BE157"/>
  <c r="BE159"/>
  <c r="BE165"/>
  <c r="BE174"/>
  <c r="BE177"/>
  <c r="F35"/>
  <c i="1" r="BB55"/>
  <c i="2" r="J34"/>
  <c i="1" r="AW55"/>
  <c i="3" r="F34"/>
  <c i="1" r="BA56"/>
  <c i="4" r="J34"/>
  <c i="1" r="AW57"/>
  <c i="5" r="F35"/>
  <c i="1" r="BB58"/>
  <c i="2" r="F36"/>
  <c i="1" r="BC55"/>
  <c i="3" r="J34"/>
  <c i="1" r="AW56"/>
  <c i="3" r="F37"/>
  <c i="1" r="BD56"/>
  <c i="4" r="F34"/>
  <c i="1" r="BA57"/>
  <c i="4" r="F35"/>
  <c i="1" r="BB57"/>
  <c i="5" r="J34"/>
  <c i="1" r="AW58"/>
  <c i="5" r="F37"/>
  <c i="1" r="BD58"/>
  <c i="2" r="F34"/>
  <c i="1" r="BA55"/>
  <c i="3" r="F36"/>
  <c i="1" r="BC56"/>
  <c i="4" r="F36"/>
  <c i="1" r="BC57"/>
  <c i="5" r="F34"/>
  <c i="1" r="BA58"/>
  <c i="2" r="F37"/>
  <c i="1" r="BD55"/>
  <c i="3" r="F35"/>
  <c i="1" r="BB56"/>
  <c i="4" r="F37"/>
  <c i="1" r="BD57"/>
  <c i="5" r="F36"/>
  <c i="1" r="BC58"/>
  <c i="5" l="1" r="P89"/>
  <c i="1" r="AU58"/>
  <c i="4" r="P354"/>
  <c r="R91"/>
  <c r="T91"/>
  <c i="3" r="R86"/>
  <c r="R85"/>
  <c i="2" r="T87"/>
  <c r="T86"/>
  <c i="3" r="T86"/>
  <c r="T85"/>
  <c i="5" r="T89"/>
  <c i="4" r="T354"/>
  <c i="5" r="R90"/>
  <c r="R89"/>
  <c i="4" r="R354"/>
  <c r="P91"/>
  <c i="2" r="P87"/>
  <c r="P86"/>
  <c i="1" r="AU55"/>
  <c i="3" r="P86"/>
  <c r="P85"/>
  <c i="1" r="AU56"/>
  <c i="2" r="R87"/>
  <c r="R86"/>
  <c r="BK87"/>
  <c r="J87"/>
  <c r="J60"/>
  <c i="3" r="BK86"/>
  <c r="J86"/>
  <c r="J60"/>
  <c i="4" r="BK91"/>
  <c r="J91"/>
  <c r="J60"/>
  <c i="5" r="BK90"/>
  <c r="J90"/>
  <c r="J60"/>
  <c i="4" r="BK354"/>
  <c r="J354"/>
  <c r="J68"/>
  <c i="5" r="BK211"/>
  <c r="J211"/>
  <c r="J66"/>
  <c r="BK217"/>
  <c r="J217"/>
  <c r="J68"/>
  <c i="3" r="J33"/>
  <c i="1" r="AV56"/>
  <c r="AT56"/>
  <c i="3" r="F33"/>
  <c i="1" r="AZ56"/>
  <c i="5" r="F33"/>
  <c i="1" r="AZ58"/>
  <c r="BD54"/>
  <c r="W33"/>
  <c r="BB54"/>
  <c r="W31"/>
  <c i="4" r="J33"/>
  <c i="1" r="AV57"/>
  <c r="AT57"/>
  <c r="BA54"/>
  <c r="W30"/>
  <c r="BC54"/>
  <c r="W32"/>
  <c i="2" r="F33"/>
  <c i="1" r="AZ55"/>
  <c i="2" r="J33"/>
  <c i="1" r="AV55"/>
  <c r="AT55"/>
  <c i="4" r="F33"/>
  <c i="1" r="AZ57"/>
  <c i="5" r="J33"/>
  <c i="1" r="AV58"/>
  <c r="AT58"/>
  <c i="4" l="1" r="P90"/>
  <c i="1" r="AU57"/>
  <c i="4" r="T90"/>
  <c r="R90"/>
  <c i="3" r="BK85"/>
  <c r="J85"/>
  <c r="J59"/>
  <c i="2" r="BK86"/>
  <c r="J86"/>
  <c r="J59"/>
  <c i="5" r="BK89"/>
  <c r="J89"/>
  <c r="J59"/>
  <c i="4" r="BK90"/>
  <c r="J90"/>
  <c r="J59"/>
  <c i="1" r="AU54"/>
  <c r="AX54"/>
  <c r="AW54"/>
  <c r="AK30"/>
  <c r="AZ54"/>
  <c r="W29"/>
  <c r="AY54"/>
  <c i="5" l="1" r="J30"/>
  <c i="1" r="AG58"/>
  <c i="2" r="J30"/>
  <c i="1" r="AG55"/>
  <c i="3" r="J30"/>
  <c i="1" r="AG56"/>
  <c i="4" r="J30"/>
  <c i="1" r="AG57"/>
  <c r="AV54"/>
  <c r="AK29"/>
  <c i="3" l="1" r="J39"/>
  <c i="2" r="J39"/>
  <c i="5" r="J39"/>
  <c i="4" r="J39"/>
  <c i="1" r="AN56"/>
  <c r="AN55"/>
  <c r="AN57"/>
  <c r="AN58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<sst xmlns="http://schemas.openxmlformats.org/spreadsheetml/2006/main">
  <si>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</si>
  <si>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</si>
  <si>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</si>
  <si>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</si>
  <si>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</si>
  <si>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{ffed0cd5-3fcb-47a0-bb12-34fe4783578f}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</si>
  <si>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</si>
  <si>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</si>
  <si>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</si>
  <si>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</si>
  <si>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</si>
  <si>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</si>
  <si>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</si>
  <si>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</si>
  <si>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14-2024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</si>
  <si>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</si>
  <si>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</si>
  <si>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F-M ul. J. Čapka 2555 - tělocvična ll.</t>
  </si>
  <si>
    <t>KSO:</t>
  </si>
  <si>
    <t/>
  </si>
  <si>
    <t>CC-CZ:</t>
  </si>
  <si>
    <t>Místo:</t>
  </si>
  <si>
    <t xml:space="preserve"> </t>
  </si>
  <si>
    <t>Datum:</t>
  </si>
  <si>
    <t>25. 7. 2024</t>
  </si>
  <si>
    <t>Zadavatel:</t>
  </si>
  <si>
    <t>IČ:</t>
  </si>
  <si>
    <t>DIČ:</t>
  </si>
  <si>
    <t>Uchazeč:</t>
  </si>
  <si>
    <t>Vyplň údaj</t>
  </si>
  <si>
    <t>Projektant:</t>
  </si>
  <si>
    <t>DK projekt s r.o., Ostrava-Muglinov</t>
  </si>
  <si>
    <t>True</t>
  </si>
  <si>
    <t>Zpracovatel:</t>
  </si>
  <si>
    <t>47834480</t>
  </si>
  <si>
    <t>Kubalová J.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</si>
  <si>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</si>
  <si>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</si>
  <si>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</si>
  <si>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</si>
  <si>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</si>
  <si>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</si>
  <si>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</si>
  <si>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</si>
  <si>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</si>
  <si>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</si>
  <si>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</si>
  <si>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</si>
  <si>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</si>
  <si>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</si>
  <si>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</si>
  <si>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</si>
  <si>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</si>
  <si>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</si>
  <si>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</si>
  <si>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</si>
  <si>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</si>
  <si>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</si>
  <si>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</si>
  <si>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</si>
  <si>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</si>
  <si>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</si>
  <si>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</si>
  <si>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</si>
  <si>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</si>
  <si>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</si>
  <si>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</si>
  <si>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</si>
  <si>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</si>
  <si>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</si>
  <si>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</si>
  <si>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</si>
  <si>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</si>
  <si>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</si>
  <si>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</si>
  <si>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</si>
  <si>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</si>
  <si>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</si>
  <si>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Přípojka jednotné kanalizace</t>
  </si>
  <si>
    <t>STA</t>
  </si>
  <si>
    <t>1</t>
  </si>
  <si>
    <t>{6a3b161e-ef46-4e12-abd8-8f8f67ee1567}</t>
  </si>
  <si>
    <t>2</t>
  </si>
  <si>
    <t>IO 02</t>
  </si>
  <si>
    <t>Areálová splašková kanalizace</t>
  </si>
  <si>
    <t>{f1547ebd-ace7-4340-bd79-7d24d167c3b0}</t>
  </si>
  <si>
    <t>IO 03</t>
  </si>
  <si>
    <t>Areálová dešťová kanalizace</t>
  </si>
  <si>
    <t>{7d4cc01a-1700-4bef-ad2e-342d15e25f32}</t>
  </si>
  <si>
    <t>IO 04</t>
  </si>
  <si>
    <t>Oprava stávající přípojky vody</t>
  </si>
  <si>
    <t>{ae97a2c6-459c-40de-a286-5def6c87856e}</t>
  </si>
  <si>
    <t>KRYCÍ LIST SOUPISU PRACÍ</t>
  </si>
  <si>
    <t>Objekt:</t>
  </si>
  <si>
    <t>IO 01 - Přípojka jednotné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</si>
  <si>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</si>
  <si>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</si>
  <si>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</si>
  <si>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</si>
  <si>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</si>
  <si>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</si>
  <si>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</si>
  <si>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</si>
  <si>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</si>
  <si>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</si>
  <si>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</si>
  <si>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</si>
  <si>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</si>
  <si>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</si>
  <si>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</si>
  <si>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</si>
  <si>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</si>
  <si>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</si>
  <si>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</si>
  <si>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</si>
  <si>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</si>
  <si>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</si>
  <si>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</si>
  <si>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</si>
  <si>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</si>
  <si>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</si>
  <si>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</si>
  <si>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</si>
  <si>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</si>
  <si>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</si>
  <si>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</si>
  <si>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m</t>
  </si>
  <si>
    <t>4</t>
  </si>
  <si>
    <t>2102269320</t>
  </si>
  <si>
    <t>Online PSC</t>
  </si>
  <si>
    <t>https://podminky.urs.cz/item/CS_URS_2024_02/119001421</t>
  </si>
  <si>
    <t>121151103</t>
  </si>
  <si>
    <t>Sejmutí ornice strojně při souvislé ploše do 100 m2, tl. vrstvy do 200 mm</t>
  </si>
  <si>
    <t>m2</t>
  </si>
  <si>
    <t>-96621008</t>
  </si>
  <si>
    <t>https://podminky.urs.cz/item/CS_URS_2024_02/121151103</t>
  </si>
  <si>
    <t>3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</si>
  <si>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</si>
  <si>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</si>
  <si>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</si>
  <si>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975578161</t>
  </si>
  <si>
    <t>https://podminky.urs.cz/item/CS_URS_2024_02/132211401</t>
  </si>
  <si>
    <t>VV</t>
  </si>
  <si>
    <t>3,273*1,95*0,60</t>
  </si>
  <si>
    <t>Součet</t>
  </si>
  <si>
    <t>132212221</t>
  </si>
  <si>
    <t>Hloubení zapažených rýh šířky přes 800 do 2 000 mm ručně s urovnáním dna do předepsaného profilu a spádu v hornině třídy těžitelnosti I skupiny 3 soudržných</t>
  </si>
  <si>
    <t>983036110</t>
  </si>
  <si>
    <t>https://podminky.urs.cz/item/CS_URS_2024_02/132212221</t>
  </si>
  <si>
    <t>V blízkosti kabelu VO:</t>
  </si>
  <si>
    <t>2,50*2,90*1,10</t>
  </si>
  <si>
    <t>5</t>
  </si>
  <si>
    <t>132254202</t>
  </si>
  <si>
    <t>Hloubení zapažených rýh šířky přes 800 do 2 000 mm strojně s urovnáním dna do předepsaného profilu a spádu v hornině třídy těžitelnosti I skupiny 3 přes 20 do 50 m3</t>
  </si>
  <si>
    <t>923749770</t>
  </si>
  <si>
    <t>https://podminky.urs.cz/item/CS_URS_2024_02/132254202</t>
  </si>
  <si>
    <t>17,00*2,90*1,10</t>
  </si>
  <si>
    <t xml:space="preserve">-7,975                    "ruční výkop</t>
  </si>
  <si>
    <t>6</t>
  </si>
  <si>
    <t>151101102</t>
  </si>
  <si>
    <t>Zřízení pažení a rozepření stěn rýh pro podzemní vedení příložné pro jakoukoliv mezerovitost, hloubky přes 2 do 4 m</t>
  </si>
  <si>
    <t>-480594692</t>
  </si>
  <si>
    <t>https://podminky.urs.cz/item/CS_URS_2024_02/151101102</t>
  </si>
  <si>
    <t>17,00*2,90*2</t>
  </si>
  <si>
    <t>7</t>
  </si>
  <si>
    <t>151101112</t>
  </si>
  <si>
    <t>Odstranění pažení a rozepření stěn rýh pro podzemní vedení s uložením materiálu na vzdálenost do 3 m od kraje výkopu příložné, hloubky přes 2 do 4 m</t>
  </si>
  <si>
    <t>1764017999</t>
  </si>
  <si>
    <t>https://podminky.urs.cz/item/CS_URS_2024_02/151101112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</si>
  <si>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</si>
  <si>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</si>
  <si>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</si>
  <si>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1576557540</t>
  </si>
  <si>
    <t>https://podminky.urs.cz/item/CS_URS_2024_02/162751117</t>
  </si>
  <si>
    <t>1,815+9,35</t>
  </si>
  <si>
    <t>9</t>
  </si>
  <si>
    <t>171201221</t>
  </si>
  <si>
    <t>Poplatek za uložení stavebního odpadu na skládce (skládkovné) zeminy a kamení zatříděného do Katalogu odpadů pod kódem 17 05 04</t>
  </si>
  <si>
    <t>t</t>
  </si>
  <si>
    <t>-1020741688</t>
  </si>
  <si>
    <t>https://podminky.urs.cz/item/CS_URS_2024_02/171201221</t>
  </si>
  <si>
    <t>11,165*2,00</t>
  </si>
  <si>
    <t>10</t>
  </si>
  <si>
    <t>171251201</t>
  </si>
  <si>
    <t>Uložení sypaniny na skládky nebo meziskládky bez hutnění s upravením uložené sypaniny do předepsaného tvaru</t>
  </si>
  <si>
    <t>-1499163485</t>
  </si>
  <si>
    <t>https://podminky.urs.cz/item/CS_URS_2024_02/171251201</t>
  </si>
  <si>
    <t>11</t>
  </si>
  <si>
    <t>174151101</t>
  </si>
  <si>
    <t>Zásyp sypaninou z jakékoliv horniny strojně s uložením výkopku ve vrstvách se zhutněním jam, šachet, rýh nebo kolem objektů v těchto vykopávkách</t>
  </si>
  <si>
    <t>1180827480</t>
  </si>
  <si>
    <t>https://podminky.urs.cz/item/CS_URS_2024_02/174151101</t>
  </si>
  <si>
    <t>54,23-11,165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</si>
  <si>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</si>
  <si>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</si>
  <si>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18723</t>
  </si>
  <si>
    <t>https://podminky.urs.cz/item/CS_URS_2024_02/175151101</t>
  </si>
  <si>
    <t>17,00*1,10*0,50</t>
  </si>
  <si>
    <t>13</t>
  </si>
  <si>
    <t>M</t>
  </si>
  <si>
    <t>58337331</t>
  </si>
  <si>
    <t>štěrkopísek frakce 0/22</t>
  </si>
  <si>
    <t>-1524990020</t>
  </si>
  <si>
    <t>14</t>
  </si>
  <si>
    <t>181351003</t>
  </si>
  <si>
    <t>Rozprostření a urovnání ornice v rovině nebo ve svahu sklonu do 1:5 strojně při souvislé ploše do 100 m2, tl. vrstvy do 200 mm</t>
  </si>
  <si>
    <t>1836247534</t>
  </si>
  <si>
    <t>https://podminky.urs.cz/item/CS_URS_2024_02/181351003</t>
  </si>
  <si>
    <t>15</t>
  </si>
  <si>
    <t>181411131</t>
  </si>
  <si>
    <t>Založení trávníku na půdě předem připravené plochy do 1000 m2 výsevem včetně utažení parkového v rovině nebo na svahu do 1:5</t>
  </si>
  <si>
    <t>-1316412464</t>
  </si>
  <si>
    <t>https://podminky.urs.cz/item/CS_URS_2024_02/181411131</t>
  </si>
  <si>
    <t>16</t>
  </si>
  <si>
    <t>00572410</t>
  </si>
  <si>
    <t>osivo směs travní parková</t>
  </si>
  <si>
    <t>kg</t>
  </si>
  <si>
    <t>-1325358374</t>
  </si>
  <si>
    <t>90*0,02 'Přepočtené koeficientem množství</t>
  </si>
  <si>
    <t>17</t>
  </si>
  <si>
    <t>181912111</t>
  </si>
  <si>
    <t>Úprava pláně vyrovnáním výškových rozdílů ručně v hornině třídy těžitelnosti I skupiny 3 bez zhutnění</t>
  </si>
  <si>
    <t>-1151527206</t>
  </si>
  <si>
    <t>https://podminky.urs.cz/item/CS_URS_2024_02/181912111</t>
  </si>
  <si>
    <t>Zakládání</t>
  </si>
  <si>
    <t>18</t>
  </si>
  <si>
    <t>219991216</t>
  </si>
  <si>
    <t>Položení chráničky z ocelových nebo nerezových trubek vnitřní průměr přes 200 mm</t>
  </si>
  <si>
    <t>587417326</t>
  </si>
  <si>
    <t>https://podminky.urs.cz/item/CS_URS_2024_02/219991216</t>
  </si>
  <si>
    <t>19</t>
  </si>
  <si>
    <t>14011110</t>
  </si>
  <si>
    <t>trubka ocelová bezešvá hladká jakost 11 353 273x7,0mm</t>
  </si>
  <si>
    <t>1176355636</t>
  </si>
  <si>
    <t>20</t>
  </si>
  <si>
    <t>279311116</t>
  </si>
  <si>
    <t>Postupné podbetonování základového zdiva jakékoliv tloušťky, bez výkopu, bez zapažení a bednění z betonu prostého bez zvláštních nároků na prostředí tř. C 25/30</t>
  </si>
  <si>
    <t>79530959</t>
  </si>
  <si>
    <t>https://podminky.urs.cz/item/CS_URS_2024_02/279311116</t>
  </si>
  <si>
    <t>3,30*0,60*1,95</t>
  </si>
  <si>
    <t>279351411</t>
  </si>
  <si>
    <t>Bednění základového zdiva při podbetonování pro plochy rovinné zřízení</t>
  </si>
  <si>
    <t>419076346</t>
  </si>
  <si>
    <t>https://podminky.urs.cz/item/CS_URS_2024_02/279351411</t>
  </si>
  <si>
    <t>3,30*1,95*2</t>
  </si>
  <si>
    <t>22</t>
  </si>
  <si>
    <t>279351412</t>
  </si>
  <si>
    <t>Bednění základového zdiva při podbetonování pro plochy rovinné odstranění</t>
  </si>
  <si>
    <t>205370406</t>
  </si>
  <si>
    <t>https://podminky.urs.cz/item/CS_URS_2024_02/279351412</t>
  </si>
  <si>
    <t>Vodorovné konstrukce</t>
  </si>
  <si>
    <t>23</t>
  </si>
  <si>
    <t>451572111</t>
  </si>
  <si>
    <t>Lože pod potrubí, stoky a drobné objekty v otevřeném výkopu z kameniva drobného těženého 0 až 4 mm</t>
  </si>
  <si>
    <t>-1100466283</t>
  </si>
  <si>
    <t>https://podminky.urs.cz/item/CS_URS_2024_02/451572111</t>
  </si>
  <si>
    <t>16,50*1,10*0,10</t>
  </si>
  <si>
    <t>Trubní vedení</t>
  </si>
  <si>
    <t>24</t>
  </si>
  <si>
    <t>871353121</t>
  </si>
  <si>
    <t>Montáž kanalizačního potrubí z tvrdého PVC-U hladkého plnostěnného tuhost SN 8 DN 200</t>
  </si>
  <si>
    <t>260711264</t>
  </si>
  <si>
    <t>https://podminky.urs.cz/item/CS_URS_2024_02/871353121</t>
  </si>
  <si>
    <t>25</t>
  </si>
  <si>
    <t>28611167</t>
  </si>
  <si>
    <t>trubka kanalizační PVC-U plnostěnná jednovrstvá DN 200x1000mm SN8</t>
  </si>
  <si>
    <t>-726414703</t>
  </si>
  <si>
    <t>16,5*1,03 'Přepočtené koeficientem množství</t>
  </si>
  <si>
    <t>26</t>
  </si>
  <si>
    <t>871353121 R0</t>
  </si>
  <si>
    <t>Napojení přípojky jednotné kanalizace DN 200 na kanal. stoku HB13, DN 600 B pomocí vývrtu a odbočné tvarovky DN200</t>
  </si>
  <si>
    <t>soubor</t>
  </si>
  <si>
    <t>-1485512047</t>
  </si>
  <si>
    <t>27</t>
  </si>
  <si>
    <t>286111 R0</t>
  </si>
  <si>
    <t>odbočná sedlová tvarovka pro napojení na stávající potrubí DN600/ DN200</t>
  </si>
  <si>
    <t>kus</t>
  </si>
  <si>
    <t>1459524161</t>
  </si>
  <si>
    <t>28</t>
  </si>
  <si>
    <t>892351111</t>
  </si>
  <si>
    <t>Tlakové zkoušky vodou na potrubí DN 150 nebo 200</t>
  </si>
  <si>
    <t>1124612923</t>
  </si>
  <si>
    <t>https://podminky.urs.cz/item/CS_URS_2024_02/892351111</t>
  </si>
  <si>
    <t>29</t>
  </si>
  <si>
    <t>892372111</t>
  </si>
  <si>
    <t>Tlakové zkoušky vodou zabezpečení konců potrubí při tlakových zkouškách DN do 300</t>
  </si>
  <si>
    <t>186653061</t>
  </si>
  <si>
    <t>https://podminky.urs.cz/item/CS_URS_2024_02/892372111</t>
  </si>
  <si>
    <t>30</t>
  </si>
  <si>
    <t>894812315</t>
  </si>
  <si>
    <t>Revizní a čistící šachta z polypropylenu PP pro hladké trouby DN 600 šachtové dno (DN šachty / DN trubního vedení) DN 600/200 průtočné</t>
  </si>
  <si>
    <t>-283377456</t>
  </si>
  <si>
    <t>https://podminky.urs.cz/item/CS_URS_2024_02/894812315</t>
  </si>
  <si>
    <t>31</t>
  </si>
  <si>
    <t>894812333</t>
  </si>
  <si>
    <t>Revizní a čistící šachta z polypropylenu PP pro hladké trouby DN 600 roura šachtová korugovaná, světlé hloubky 3 000 mm</t>
  </si>
  <si>
    <t>835570157</t>
  </si>
  <si>
    <t>https://podminky.urs.cz/item/CS_URS_2024_02/894812333</t>
  </si>
  <si>
    <t>32</t>
  </si>
  <si>
    <t>894812339</t>
  </si>
  <si>
    <t>Revizní a čistící šachta z polypropylenu PP pro hladké trouby DN 600 Příplatek k cenám 2331 - 2334 za uříznutí šachtové roury</t>
  </si>
  <si>
    <t>-2057537851</t>
  </si>
  <si>
    <t>https://podminky.urs.cz/item/CS_URS_2024_02/894812339</t>
  </si>
  <si>
    <t>33</t>
  </si>
  <si>
    <t>894812356</t>
  </si>
  <si>
    <t>Revizní a čistící šachta z polypropylenu PP pro hladké trouby DN 600 poklop (mříž) litinový pro třídu zatížení B125 s betonovým prstencem</t>
  </si>
  <si>
    <t>198905768</t>
  </si>
  <si>
    <t>https://podminky.urs.cz/item/CS_URS_2024_02/894812356</t>
  </si>
  <si>
    <t>34</t>
  </si>
  <si>
    <t>899722113</t>
  </si>
  <si>
    <t>Krytí potrubí z plastů výstražnou fólií z PVC šířky přes 25 do 34 cm</t>
  </si>
  <si>
    <t>-309437963</t>
  </si>
  <si>
    <t>https://podminky.urs.cz/item/CS_URS_2024_02/899722113</t>
  </si>
  <si>
    <t>Ostatní konstrukce a práce, bourání</t>
  </si>
  <si>
    <t>35</t>
  </si>
  <si>
    <t>977151125</t>
  </si>
  <si>
    <t>Jádrové vrty diamantovými korunkami do stavebních materiálů (železobetonu, betonu, cihel, obkladů, dlažeb, kamene) průměru přes 180 do 200 mm</t>
  </si>
  <si>
    <t>296384176</t>
  </si>
  <si>
    <t>https://podminky.urs.cz/item/CS_URS_2024_02/977151125</t>
  </si>
  <si>
    <t>998</t>
  </si>
  <si>
    <t>Přesun hmot</t>
  </si>
  <si>
    <t>36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</si>
  <si>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</si>
  <si>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</si>
  <si>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-1752830996</t>
  </si>
  <si>
    <t>https://podminky.urs.cz/item/CS_URS_2024_02/998276101</t>
  </si>
  <si>
    <t>IO 02 - Areálová splašková kanalizace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</si>
  <si>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</si>
  <si>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</si>
  <si>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-1816830709</t>
  </si>
  <si>
    <t>https://podminky.urs.cz/item/CS_URS_2024_02/119001405</t>
  </si>
  <si>
    <t>1095641826</t>
  </si>
  <si>
    <t>1804748154</t>
  </si>
  <si>
    <t>3,273*0,61*0,60</t>
  </si>
  <si>
    <t>2129795536</t>
  </si>
  <si>
    <t>pro podbetonování základů:</t>
  </si>
  <si>
    <t xml:space="preserve">3,30*1,00*3,00       " SO 02</t>
  </si>
  <si>
    <t xml:space="preserve">3,30*1,00*1,90       " SO 04</t>
  </si>
  <si>
    <t>777743218</t>
  </si>
  <si>
    <t>11,00*1,68*1,10</t>
  </si>
  <si>
    <t>10,20*2,63*1,10</t>
  </si>
  <si>
    <t>151101101</t>
  </si>
  <si>
    <t>Zřízení pažení a rozepření stěn rýh pro podzemní vedení příložné pro jakoukoliv mezerovitost, hloubky do 2 m</t>
  </si>
  <si>
    <t>734203831</t>
  </si>
  <si>
    <t>https://podminky.urs.cz/item/CS_URS_2024_02/151101101</t>
  </si>
  <si>
    <t>11,00*1,68*2</t>
  </si>
  <si>
    <t xml:space="preserve">3,30*1,90*2       </t>
  </si>
  <si>
    <t>1807994488</t>
  </si>
  <si>
    <t>10,20*2,63*2</t>
  </si>
  <si>
    <t xml:space="preserve">3,30*3,00*2       </t>
  </si>
  <si>
    <t>151101111</t>
  </si>
  <si>
    <t>Odstranění pažení a rozepření stěn rýh pro podzemní vedení s uložením materiálu na vzdálenost do 3 m od kraje výkopu příložné, hloubky do 2 m</t>
  </si>
  <si>
    <t>311627918</t>
  </si>
  <si>
    <t>https://podminky.urs.cz/item/CS_URS_2024_02/151101111</t>
  </si>
  <si>
    <t>759484425</t>
  </si>
  <si>
    <t>-645579810</t>
  </si>
  <si>
    <t>3,857+11,66+2,288</t>
  </si>
  <si>
    <t>-440663857</t>
  </si>
  <si>
    <t>17,805*2,00</t>
  </si>
  <si>
    <t>555064279</t>
  </si>
  <si>
    <t>-552956576</t>
  </si>
  <si>
    <t>(16,17+49,837)-(11,66+2,288)</t>
  </si>
  <si>
    <t>-1267332857</t>
  </si>
  <si>
    <t>(11,00+10,20)*1,10*0,50</t>
  </si>
  <si>
    <t>104114940</t>
  </si>
  <si>
    <t>11,66*2,00</t>
  </si>
  <si>
    <t>-1993086911</t>
  </si>
  <si>
    <t>1769565294</t>
  </si>
  <si>
    <t>-63205431</t>
  </si>
  <si>
    <t>50*0,02 'Přepočtené koeficientem množství</t>
  </si>
  <si>
    <t>576664999</t>
  </si>
  <si>
    <t>1864982949</t>
  </si>
  <si>
    <t>1771061242</t>
  </si>
  <si>
    <t>-62128490</t>
  </si>
  <si>
    <t>3,30*0,60*0,61</t>
  </si>
  <si>
    <t>805780862</t>
  </si>
  <si>
    <t>3,30*0,61*2</t>
  </si>
  <si>
    <t>1410131099</t>
  </si>
  <si>
    <t>-818650448</t>
  </si>
  <si>
    <t>(10,60+10,20)*1,10*0,10</t>
  </si>
  <si>
    <t>1679748246</t>
  </si>
  <si>
    <t>696378954</t>
  </si>
  <si>
    <t>21*1,03 'Přepočtené koeficientem množství</t>
  </si>
  <si>
    <t>379541212</t>
  </si>
  <si>
    <t>1331437873</t>
  </si>
  <si>
    <t>894812316</t>
  </si>
  <si>
    <t>Revizní a čistící šachta z PP typ DN 600/200 šachtové dno průtočné 90° (SŠ1)</t>
  </si>
  <si>
    <t>-1280310424</t>
  </si>
  <si>
    <t>https://podminky.urs.cz/item/CS_URS_2024_02/894812316</t>
  </si>
  <si>
    <t>894812317</t>
  </si>
  <si>
    <t>Revizní a čistící šachta z PP typ DN 600/200 šachtové dno s přítokem tvaru T (SŠ2)</t>
  </si>
  <si>
    <t>-1586157514</t>
  </si>
  <si>
    <t>https://podminky.urs.cz/item/CS_URS_2024_02/894812317</t>
  </si>
  <si>
    <t>894812332</t>
  </si>
  <si>
    <t>Revizní a čistící šachta z polypropylenu PP pro hladké trouby DN 600 roura šachtová korugovaná, světlé hloubky 2 000 mm</t>
  </si>
  <si>
    <t>833249699</t>
  </si>
  <si>
    <t>https://podminky.urs.cz/item/CS_URS_2024_02/894812332</t>
  </si>
  <si>
    <t>2102061127</t>
  </si>
  <si>
    <t>1854807327</t>
  </si>
  <si>
    <t>1494809228</t>
  </si>
  <si>
    <t>-1954437368</t>
  </si>
  <si>
    <t>IO 03 - Areálová dešťová kanalizace</t>
  </si>
  <si>
    <t xml:space="preserve">    3 - Svislé a kompletní konstrukce</t>
  </si>
  <si>
    <t>PSV - Práce a dodávky PSV</t>
  </si>
  <si>
    <t xml:space="preserve">    711 - Izolace proti vodě, vlhkosti a plynům</t>
  </si>
  <si>
    <t xml:space="preserve">    722 - Zdravotechnika - vnitřní vodovod</t>
  </si>
  <si>
    <t>115101201</t>
  </si>
  <si>
    <t>Čerpání vody na dopravní výšku do 10 m s uvažovaným průměrným přítokem do 500 l/min</t>
  </si>
  <si>
    <t>hod</t>
  </si>
  <si>
    <t>2034149189</t>
  </si>
  <si>
    <t>https://podminky.urs.cz/item/CS_URS_2024_02/115101201</t>
  </si>
  <si>
    <t>115101301</t>
  </si>
  <si>
    <t>Pohotovost záložní čerpací soupravy pro dopravní výšku do 10 m s uvažovaným průměrným přítokem do 500 l/min</t>
  </si>
  <si>
    <t>den</t>
  </si>
  <si>
    <t>-992599577</t>
  </si>
  <si>
    <t>https://podminky.urs.cz/item/CS_URS_2024_02/115101301</t>
  </si>
  <si>
    <t>1232527784</t>
  </si>
  <si>
    <t>121151113</t>
  </si>
  <si>
    <t>Sejmutí ornice strojně při souvislé ploše přes 100 do 500 m2, tl. vrstvy do 200 mm</t>
  </si>
  <si>
    <t>-1987679932</t>
  </si>
  <si>
    <t>https://podminky.urs.cz/item/CS_URS_2024_02/121151113</t>
  </si>
  <si>
    <t>131251104</t>
  </si>
  <si>
    <t>Hloubení nezapažených jam a zářezů strojně s urovnáním dna do předepsaného profilu a spádu v hornině třídy těžitelnosti I skupiny 3 přes 100 do 500 m3</t>
  </si>
  <si>
    <t>-2049883745</t>
  </si>
  <si>
    <t>https://podminky.urs.cz/item/CS_URS_2024_02/131251104</t>
  </si>
  <si>
    <t>vsak A:</t>
  </si>
  <si>
    <t>19,40*4,30*1,70</t>
  </si>
  <si>
    <t>vsak B:</t>
  </si>
  <si>
    <t>18,80*3,80*1,83</t>
  </si>
  <si>
    <t>vsak C:</t>
  </si>
  <si>
    <t>44,50*1,00*0,80</t>
  </si>
  <si>
    <t>vsak D:</t>
  </si>
  <si>
    <t>21,00*1,00*0,80</t>
  </si>
  <si>
    <t>131251203</t>
  </si>
  <si>
    <t>Hloubení zapažených jam a zářezů strojně s urovnáním dna do předepsaného profilu a spádu v hornině třídy těžitelnosti I skupiny 3 přes 50 do 100 m3</t>
  </si>
  <si>
    <t>-1935526879</t>
  </si>
  <si>
    <t>https://podminky.urs.cz/item/CS_URS_2024_02/131251203</t>
  </si>
  <si>
    <t>akumul. nádrž:</t>
  </si>
  <si>
    <t>(PI*2,50*2,50*3,30)</t>
  </si>
  <si>
    <t>ŽB šachty RGŠ a NM-B</t>
  </si>
  <si>
    <t>2,00*2,00*2,50*2</t>
  </si>
  <si>
    <t>132212131</t>
  </si>
  <si>
    <t>Hloubení nezapažených rýh šířky do 800 mm ručně s urovnáním dna do předepsaného profilu a spádu v hornině třídy těžitelnosti I skupiny 3 soudržných</t>
  </si>
  <si>
    <t>890614791</t>
  </si>
  <si>
    <t>https://podminky.urs.cz/item/CS_URS_2024_02/132212131</t>
  </si>
  <si>
    <t xml:space="preserve">2,00*0,60*0,45             "pro litin.potrubí DN80</t>
  </si>
  <si>
    <t>132254204</t>
  </si>
  <si>
    <t>Hloubení zapažených rýh šířky přes 800 do 2 000 mm strojně s urovnáním dna do předepsaného profilu a spádu v hornině třídy těžitelnosti I skupiny 3 přes 100 do 500 m3</t>
  </si>
  <si>
    <t>-1853395550</t>
  </si>
  <si>
    <t>https://podminky.urs.cz/item/CS_URS_2024_02/132254204</t>
  </si>
  <si>
    <t xml:space="preserve">12,47*1,10*1,40        "IO-03-04</t>
  </si>
  <si>
    <t>5,10*1,10*1,02</t>
  </si>
  <si>
    <t xml:space="preserve">3,27*1,10*1,05           "IO-03-05</t>
  </si>
  <si>
    <t>18,70*1,10*1,42</t>
  </si>
  <si>
    <t>9,90*1,10*1,11</t>
  </si>
  <si>
    <t xml:space="preserve">17,50*1,10*1,01          "IO-03-06</t>
  </si>
  <si>
    <t>2,14*1,10*1,20</t>
  </si>
  <si>
    <t xml:space="preserve">18,00*1,10*2,52           "IO-03-07</t>
  </si>
  <si>
    <t>133212811</t>
  </si>
  <si>
    <t>Hloubení nezapažených šachet ručně v horninách třídy těžitelnosti I skupiny 3, půdorysná plocha výkopu do 4 m2</t>
  </si>
  <si>
    <t>427727588</t>
  </si>
  <si>
    <t>https://podminky.urs.cz/item/CS_URS_2024_02/133212811</t>
  </si>
  <si>
    <t>0,50*0,50*1,</t>
  </si>
  <si>
    <t>535733366</t>
  </si>
  <si>
    <t xml:space="preserve">12,47*1,40*2        "IO-03-04</t>
  </si>
  <si>
    <t>5,10*1,02*2</t>
  </si>
  <si>
    <t xml:space="preserve">3,27*1,05*2           "IO-03-05</t>
  </si>
  <si>
    <t>18,70*1,42*2</t>
  </si>
  <si>
    <t>9,90*1,11*2</t>
  </si>
  <si>
    <t xml:space="preserve">17,50*1,01*2          "IO-03-06</t>
  </si>
  <si>
    <t>2,14*1,20*2</t>
  </si>
  <si>
    <t xml:space="preserve">18,00*2,52*2           "IO-03-07</t>
  </si>
  <si>
    <t>-9305039</t>
  </si>
  <si>
    <t>151101201</t>
  </si>
  <si>
    <t>Zřízení pažení stěn výkopu bez rozepření nebo vzepření příložné, hloubky do 4 m</t>
  </si>
  <si>
    <t>1172077383</t>
  </si>
  <si>
    <t>https://podminky.urs.cz/item/CS_URS_2024_02/151101201</t>
  </si>
  <si>
    <t xml:space="preserve">2,00*4*2,50*2                   "ŽB šachty</t>
  </si>
  <si>
    <t xml:space="preserve">(2*PI*2,50*2,50+2*PI*2,50*3,30)       "akumul. nádrž</t>
  </si>
  <si>
    <t>151101211</t>
  </si>
  <si>
    <t>Odstranění pažení stěn výkopu bez rozepření nebo vzepření s uložením pažin na vzdálenost do 3 m od okraje výkopu příložné, hloubky do 4 m</t>
  </si>
  <si>
    <t>36190226</t>
  </si>
  <si>
    <t>https://podminky.urs.cz/item/CS_URS_2024_02/151101211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</si>
  <si>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</si>
  <si>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</si>
  <si>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2104686395</t>
  </si>
  <si>
    <t>https://podminky.urs.cz/item/CS_URS_2024_02/162251102</t>
  </si>
  <si>
    <t>ornice na dočasnou skládku + zpět</t>
  </si>
  <si>
    <t>85,00*2</t>
  </si>
  <si>
    <t>1885263071</t>
  </si>
  <si>
    <t>1619412924</t>
  </si>
  <si>
    <t>203,713*2,00</t>
  </si>
  <si>
    <t>893925135</t>
  </si>
  <si>
    <t xml:space="preserve">407,426      "přebytečná zemina</t>
  </si>
  <si>
    <t xml:space="preserve">85,00           "ornice</t>
  </si>
  <si>
    <t>934505502</t>
  </si>
  <si>
    <t xml:space="preserve">výkopy </t>
  </si>
  <si>
    <t>324,949+84,795+0,54+142,164+0,25</t>
  </si>
  <si>
    <t>Mezisoučet</t>
  </si>
  <si>
    <t xml:space="preserve"> - podsypy,obsypy,podkl.konstr.</t>
  </si>
  <si>
    <t>-(34,00+83,365+17,79+17,79+3,064+0,9+0,15+2,389)</t>
  </si>
  <si>
    <t>-šachty:</t>
  </si>
  <si>
    <t xml:space="preserve">-(PI*0,225*0,225*1,5)*3             "FŠ5, FŠ6, FŠ1</t>
  </si>
  <si>
    <t xml:space="preserve">-(PI*0,3*0,3*0,845)*2                 "vsak A</t>
  </si>
  <si>
    <t xml:space="preserve">-(PI*0,3*0,3*1,00)*2                   "vsak B</t>
  </si>
  <si>
    <t>-ŽB šachty:</t>
  </si>
  <si>
    <t xml:space="preserve">-(PI*0,62*0,62*2,34)                   "NM-typ B</t>
  </si>
  <si>
    <t xml:space="preserve">-(PI*0,62*0,62*2,03)                  "RGŠ</t>
  </si>
  <si>
    <t>-akumul. nádoba:</t>
  </si>
  <si>
    <t>-(PI*1,715*1,715*2,00)</t>
  </si>
  <si>
    <t>- vsakovací boxy:</t>
  </si>
  <si>
    <t xml:space="preserve">-1,20*16,80*0,63                           "vsak A</t>
  </si>
  <si>
    <t xml:space="preserve">-0,60*16,00*0,63                           "vsak B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</si>
  <si>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</si>
  <si>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</si>
  <si>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615090249</t>
  </si>
  <si>
    <t>https://podminky.urs.cz/item/CS_URS_2024_02/175111201</t>
  </si>
  <si>
    <t xml:space="preserve">19,00             "vsak A</t>
  </si>
  <si>
    <t xml:space="preserve">15,00             "vsak B</t>
  </si>
  <si>
    <t>58343810</t>
  </si>
  <si>
    <t>kamenivo drcené hrubé frakce 4/8</t>
  </si>
  <si>
    <t>1899168925</t>
  </si>
  <si>
    <t>34,00*2</t>
  </si>
  <si>
    <t>-1803420502</t>
  </si>
  <si>
    <t>kanal. potrubí</t>
  </si>
  <si>
    <t>47,00*1,10*0,45</t>
  </si>
  <si>
    <t>42,00*1,10*0,50</t>
  </si>
  <si>
    <t>drenážní potrubí vsak C a D</t>
  </si>
  <si>
    <t>25,00+12,00</t>
  </si>
  <si>
    <t>58337310</t>
  </si>
  <si>
    <t>štěrkopísek frakce 0/4</t>
  </si>
  <si>
    <t>1297145237</t>
  </si>
  <si>
    <t>46,365</t>
  </si>
  <si>
    <t>46,365*2 'Přepočtené koeficientem množství</t>
  </si>
  <si>
    <t>58333651</t>
  </si>
  <si>
    <t>tříděný kačírek frakce 8/16</t>
  </si>
  <si>
    <t>-1641492636</t>
  </si>
  <si>
    <t>37,00*2</t>
  </si>
  <si>
    <t>181311103</t>
  </si>
  <si>
    <t>Rozprostření a urovnání ornice v rovině nebo ve svahu sklonu do 1:5 ručně při souvislé ploše, tl. vrstvy do 200 mm</t>
  </si>
  <si>
    <t>-1309187755</t>
  </si>
  <si>
    <t>https://podminky.urs.cz/item/CS_URS_2024_02/181311103</t>
  </si>
  <si>
    <t>-441732574</t>
  </si>
  <si>
    <t>2117760531</t>
  </si>
  <si>
    <t>850*0,02 'Přepočtené koeficientem množství</t>
  </si>
  <si>
    <t>181951111</t>
  </si>
  <si>
    <t>Úprava pláně vyrovnáním výškových rozdílů strojně v hornině třídy těžitelnosti I, skupiny 1 až 3 bez zhutnění</t>
  </si>
  <si>
    <t>1899438777</t>
  </si>
  <si>
    <t>https://podminky.urs.cz/item/CS_URS_2024_02/181951111</t>
  </si>
  <si>
    <t>-1990811841</t>
  </si>
  <si>
    <t>-1754907348</t>
  </si>
  <si>
    <t>271532212</t>
  </si>
  <si>
    <t>Podsyp pod základové konstrukce se zhutněním a urovnáním povrchu z kameniva hrubého, frakce 16 - 32 mm</t>
  </si>
  <si>
    <t>-560455705</t>
  </si>
  <si>
    <t>https://podminky.urs.cz/item/CS_URS_2024_02/271532212</t>
  </si>
  <si>
    <t xml:space="preserve">2,389                                   "podklad pod akumulaci</t>
  </si>
  <si>
    <t xml:space="preserve">1,50*1,50*0,15*2           "ŽB šachty NM-B a regul. šachta</t>
  </si>
  <si>
    <t>Svislé a kompletní konstrukce</t>
  </si>
  <si>
    <t>382413121</t>
  </si>
  <si>
    <t>Osazení plastové jímky z polypropylenu PP na obetonování objemu 16000 l</t>
  </si>
  <si>
    <t>-387714539</t>
  </si>
  <si>
    <t>https://podminky.urs.cz/item/CS_URS_2024_02/382413121</t>
  </si>
  <si>
    <t>562300 R0</t>
  </si>
  <si>
    <t>dvouplášťová válcová nádrž o obj. 15,5 m3, pro osazení pod úroveň podzemní vody</t>
  </si>
  <si>
    <t>-434766595</t>
  </si>
  <si>
    <t>562300 R1</t>
  </si>
  <si>
    <t>demontáž zpevňujících ramenátů a jejich odvoz do výrobního závodu (po zatvrdnutí betonu)</t>
  </si>
  <si>
    <t>240276915</t>
  </si>
  <si>
    <t>562300 R2</t>
  </si>
  <si>
    <t>nadrozměrná doprava nádrže: výrobní závod - stavba</t>
  </si>
  <si>
    <t>145650784</t>
  </si>
  <si>
    <t>899620151</t>
  </si>
  <si>
    <t>Vyplnění dvouplášťové šachty z polypropylenu (dno, stěny, stropní deska) betonem tř. C 25/30</t>
  </si>
  <si>
    <t>-347827518</t>
  </si>
  <si>
    <t>https://podminky.urs.cz/item/CS_URS_2024_02/899620151</t>
  </si>
  <si>
    <t>22,027-15,50</t>
  </si>
  <si>
    <t>894411311</t>
  </si>
  <si>
    <t>Osazení betonových nebo železobetonových dílců pro šachty skruží rovných</t>
  </si>
  <si>
    <t>1639676718</t>
  </si>
  <si>
    <t>https://podminky.urs.cz/item/CS_URS_2024_02/894411311</t>
  </si>
  <si>
    <t>37</t>
  </si>
  <si>
    <t>59224160</t>
  </si>
  <si>
    <t>skruž betonová kanalizační se stupadly 100x25x12cm</t>
  </si>
  <si>
    <t>-1009722211</t>
  </si>
  <si>
    <t>38</t>
  </si>
  <si>
    <t>894414211</t>
  </si>
  <si>
    <t>Osazení betonových nebo železobetonových dílců pro šachty desek zákrytových</t>
  </si>
  <si>
    <t>-1816891524</t>
  </si>
  <si>
    <t>https://podminky.urs.cz/item/CS_URS_2024_02/894414211</t>
  </si>
  <si>
    <t>39</t>
  </si>
  <si>
    <t>59224560</t>
  </si>
  <si>
    <t>deska betonová zákrytová šachty DN 1000 kanalizační 100/62,5x17cm třída zatížení B125, integrované těsnění</t>
  </si>
  <si>
    <t>1286563499</t>
  </si>
  <si>
    <t>40</t>
  </si>
  <si>
    <t>899102113</t>
  </si>
  <si>
    <t>Osazení poklopů šachtových litinových, ocelových nebo železobetonových bez rámů hmotnosti jednotlivě přes 50 kg do 100 kg</t>
  </si>
  <si>
    <t>1759551649</t>
  </si>
  <si>
    <t>https://podminky.urs.cz/item/CS_URS_2024_02/899102113</t>
  </si>
  <si>
    <t>41</t>
  </si>
  <si>
    <t>56241613</t>
  </si>
  <si>
    <t>poklop pojízdný, litina B 125 pro akumulační nádrž</t>
  </si>
  <si>
    <t>-1573857954</t>
  </si>
  <si>
    <t>42</t>
  </si>
  <si>
    <t>-1922675908</t>
  </si>
  <si>
    <t xml:space="preserve">(1,00+46,00+42,00)*1,10*0,10           "potrubí</t>
  </si>
  <si>
    <t xml:space="preserve">5,00+3,00                                                   "vsak C a D</t>
  </si>
  <si>
    <t>43</t>
  </si>
  <si>
    <t>452112112</t>
  </si>
  <si>
    <t>Osazení betonových dílců prstenců nebo rámů pod poklopy a mříže, výšky do 100 mm</t>
  </si>
  <si>
    <t>-449307771</t>
  </si>
  <si>
    <t>https://podminky.urs.cz/item/CS_URS_2024_02/452112112</t>
  </si>
  <si>
    <t>44</t>
  </si>
  <si>
    <t>59224187</t>
  </si>
  <si>
    <t>prstenec šachtový vyrovnávací betonový 625x120x100mm</t>
  </si>
  <si>
    <t>-1552540119</t>
  </si>
  <si>
    <t>45</t>
  </si>
  <si>
    <t>452311161</t>
  </si>
  <si>
    <t>Podkladní a zajišťovací konstrukce z betonu prostého v otevřeném výkopu bez zvýšených nároků na prostředí desky pod potrubí, stoky a drobné objekty z betonu tř. C 25/30</t>
  </si>
  <si>
    <t>-284502053</t>
  </si>
  <si>
    <t>https://podminky.urs.cz/item/CS_URS_2024_02/452311161</t>
  </si>
  <si>
    <t xml:space="preserve">1,50*1,50*0,20*2                      " ŽB šachty</t>
  </si>
  <si>
    <t>46</t>
  </si>
  <si>
    <t>452313141</t>
  </si>
  <si>
    <t>Podkladní a zajišťovací konstrukce z betonu prostého v otevřeném výkopu bez zvýšených nároků na prostředí bloky pro potrubí z betonu tř. C 16/20</t>
  </si>
  <si>
    <t>188297016</t>
  </si>
  <si>
    <t>https://podminky.urs.cz/item/CS_URS_2024_02/452313141</t>
  </si>
  <si>
    <t xml:space="preserve">0,50*0,50*0,60          "bet.patka pod lit. koleno</t>
  </si>
  <si>
    <t>47</t>
  </si>
  <si>
    <t>452321182</t>
  </si>
  <si>
    <t>Podkladní a zajišťovací konstrukce z betonu železového v otevřeném výkopu se zvýšenými nároky na prostředí desky pod potrubí, stoky a drobné objekty z betonu tř. C 35/45</t>
  </si>
  <si>
    <t>-1653695474</t>
  </si>
  <si>
    <t>https://podminky.urs.cz/item/CS_URS_2024_02/452321182</t>
  </si>
  <si>
    <t xml:space="preserve">(PI*1,95*1,95*0,20)                 "akumulace</t>
  </si>
  <si>
    <t>48</t>
  </si>
  <si>
    <t>452351111</t>
  </si>
  <si>
    <t>Bednění podkladních a zajišťovacích konstrukcí v otevřeném výkopu desek nebo sedlových loží pod potrubí, stoky a drobné objekty zřízení</t>
  </si>
  <si>
    <t>1919789368</t>
  </si>
  <si>
    <t>https://podminky.urs.cz/item/CS_URS_2024_02/452351111</t>
  </si>
  <si>
    <t>2*3,14*1,95*0,20</t>
  </si>
  <si>
    <t>1,50*4*0,20*2</t>
  </si>
  <si>
    <t>49</t>
  </si>
  <si>
    <t>452351112</t>
  </si>
  <si>
    <t>Bednění podkladních a zajišťovacích konstrukcí v otevřeném výkopu desek nebo sedlových loží pod potrubí, stoky a drobné objekty odstranění</t>
  </si>
  <si>
    <t>-361870119</t>
  </si>
  <si>
    <t>https://podminky.urs.cz/item/CS_URS_2024_02/452351112</t>
  </si>
  <si>
    <t>50</t>
  </si>
  <si>
    <t>452368211</t>
  </si>
  <si>
    <t>Výztuž podkladních desek, bloků nebo pražců v otevřeném výkopu ze svařovaných sítí typu Kari</t>
  </si>
  <si>
    <t>300800584</t>
  </si>
  <si>
    <t>https://podminky.urs.cz/item/CS_URS_2024_02/452368211</t>
  </si>
  <si>
    <t xml:space="preserve">síť Kari :  150x150x6 mm, 2x  (akumulace)</t>
  </si>
  <si>
    <t>11,65*2*0,0022*1,1</t>
  </si>
  <si>
    <t>51</t>
  </si>
  <si>
    <t>871260310</t>
  </si>
  <si>
    <t>Montáž kanalizačního potrubí z polypropylenu PP hladkého plnostěnného SN 10 DN 100</t>
  </si>
  <si>
    <t>-511350550</t>
  </si>
  <si>
    <t>https://podminky.urs.cz/item/CS_URS_2024_02/871260310</t>
  </si>
  <si>
    <t>47,00+23,00</t>
  </si>
  <si>
    <t>52</t>
  </si>
  <si>
    <t>28610400</t>
  </si>
  <si>
    <t>trubka drenážní systému budov celoperforovaná flexibilní tyčová PVC-U DN 100 SN10 2,5m šířka štěrbin 1,2mm</t>
  </si>
  <si>
    <t>-113169189</t>
  </si>
  <si>
    <t>53</t>
  </si>
  <si>
    <t>871273120</t>
  </si>
  <si>
    <t>Montáž kanalizačního potrubí z tvrdého PVC-U hladkého plnostěnného tuhost SN 4 DN 125</t>
  </si>
  <si>
    <t>1676234864</t>
  </si>
  <si>
    <t>https://podminky.urs.cz/item/CS_URS_2024_02/871273120</t>
  </si>
  <si>
    <t>54</t>
  </si>
  <si>
    <t>28611126</t>
  </si>
  <si>
    <t>trubka kanalizační PVC DN 125x1000mm SN4</t>
  </si>
  <si>
    <t>-2049007114</t>
  </si>
  <si>
    <t>1*1,03 'Přepočtené koeficientem množství</t>
  </si>
  <si>
    <t>55</t>
  </si>
  <si>
    <t>871313121</t>
  </si>
  <si>
    <t>Montáž kanalizačního potrubí z tvrdého PVC-U hladkého plnostěnného tuhost SN 8 DN 160</t>
  </si>
  <si>
    <t>-521977137</t>
  </si>
  <si>
    <t>https://podminky.urs.cz/item/CS_URS_2024_02/871313121</t>
  </si>
  <si>
    <t>56</t>
  </si>
  <si>
    <t>28611164</t>
  </si>
  <si>
    <t>trubka kanalizační PVC-U plnostěnná jednovrstvá DN 160x1000mm SN8</t>
  </si>
  <si>
    <t>-100088435</t>
  </si>
  <si>
    <t>46*1,03 'Přepočtené koeficientem množství</t>
  </si>
  <si>
    <t>57</t>
  </si>
  <si>
    <t>1621964899</t>
  </si>
  <si>
    <t>58</t>
  </si>
  <si>
    <t>-1926854013</t>
  </si>
  <si>
    <t>42*1,03 'Přepočtené koeficientem množství</t>
  </si>
  <si>
    <t>59</t>
  </si>
  <si>
    <t>891351112 R0</t>
  </si>
  <si>
    <t>Montáž vírového ventilu DN 200 do ŽB šachty</t>
  </si>
  <si>
    <t>-2074400915</t>
  </si>
  <si>
    <t>60</t>
  </si>
  <si>
    <t>891 R0</t>
  </si>
  <si>
    <t>vírový ventil DN 200, odtok 5l/s</t>
  </si>
  <si>
    <t>-1088094350</t>
  </si>
  <si>
    <t>61</t>
  </si>
  <si>
    <t>892271111</t>
  </si>
  <si>
    <t>Tlakové zkoušky vodou na potrubí DN 100 nebo 125</t>
  </si>
  <si>
    <t>767850632</t>
  </si>
  <si>
    <t>https://podminky.urs.cz/item/CS_URS_2024_02/892271111</t>
  </si>
  <si>
    <t>62</t>
  </si>
  <si>
    <t>247518750</t>
  </si>
  <si>
    <t>63</t>
  </si>
  <si>
    <t>19403486</t>
  </si>
  <si>
    <t>64</t>
  </si>
  <si>
    <t>115551359</t>
  </si>
  <si>
    <t>65</t>
  </si>
  <si>
    <t>1607481954</t>
  </si>
  <si>
    <t>66</t>
  </si>
  <si>
    <t>59224161</t>
  </si>
  <si>
    <t>skruž betonová kanalizační se stupadly 100x50x12cm</t>
  </si>
  <si>
    <t>-1336901147</t>
  </si>
  <si>
    <t>67</t>
  </si>
  <si>
    <t>894412411</t>
  </si>
  <si>
    <t>Osazení betonových nebo železobetonových dílců pro šachty skruží přechodových</t>
  </si>
  <si>
    <t>708637576</t>
  </si>
  <si>
    <t>https://podminky.urs.cz/item/CS_URS_2024_02/894412411</t>
  </si>
  <si>
    <t>68</t>
  </si>
  <si>
    <t>59224168</t>
  </si>
  <si>
    <t>skruž betonová přechodová 62,5/100x60x12cm stupadla poplastovaná kapsová</t>
  </si>
  <si>
    <t>-315923568</t>
  </si>
  <si>
    <t>69</t>
  </si>
  <si>
    <t>894414111</t>
  </si>
  <si>
    <t>Osazení betonových nebo železobetonových dílců pro šachty skruží základových (dno)</t>
  </si>
  <si>
    <t>-255711439</t>
  </si>
  <si>
    <t>https://podminky.urs.cz/item/CS_URS_2024_02/894414111</t>
  </si>
  <si>
    <t>70</t>
  </si>
  <si>
    <t>59224337</t>
  </si>
  <si>
    <t>dno betonové šachty DN 1000 kanalizační výšky 60cm, vstup DN200</t>
  </si>
  <si>
    <t>-2096218768</t>
  </si>
  <si>
    <t>71</t>
  </si>
  <si>
    <t>59224339</t>
  </si>
  <si>
    <t>dno betonové šachty DN 1000 kanalizační výšky 100cm, slepé</t>
  </si>
  <si>
    <t>1618886670</t>
  </si>
  <si>
    <t>72</t>
  </si>
  <si>
    <t>894812 R0</t>
  </si>
  <si>
    <t>Filtrační šachta DN 425 - FŠ1 (D+M)</t>
  </si>
  <si>
    <t>1107171463</t>
  </si>
  <si>
    <t>P</t>
  </si>
  <si>
    <t xml:space="preserve">Poznámka k položce:_x000d_
Cena obsahuje:_x000d_
- uliční vpust PP DN 425/200 s filtrem_x000d_
- těsnění šachtové roury 425_x000d_
- šachtová roura korug.bez hrdla425, dl.2 m_x000d_
- 2x IN-SITU spojka DN200_x000d_
- 1x IN-SITU spojka DN110 - bezpečnostní přepad_x000d_
-  litinový poklop 3t s teleskop. rourou 425/375 vč. těsnění</t>
  </si>
  <si>
    <t>73</t>
  </si>
  <si>
    <t>894812 R1</t>
  </si>
  <si>
    <t>Filtrační šachta DN 425 - FŠ5 (D+M)</t>
  </si>
  <si>
    <t>-1763527884</t>
  </si>
  <si>
    <t xml:space="preserve">Poznámka k položce:_x000d_
Cena obsahuje:_x000d_
- plast. dno silniční vpusti 425/200 s filtrem_x000d_
- těsnění šachtové roury 425_x000d_
- šachtová roura korug.bez hrdla425, dl.2 m_x000d_
- 3x IN-SITU spojka DN160_x000d_
- 1x IN-SITU spojka DN110 - bezpečnostní přepad_x000d_
-  litinový poklop 3t s teleskop. rourou 425/375 vč. těsnění</t>
  </si>
  <si>
    <t>74</t>
  </si>
  <si>
    <t>894812 R2</t>
  </si>
  <si>
    <t>Filtrační šachta DN 425 - FŠ6 (D+M)</t>
  </si>
  <si>
    <t>1992100523</t>
  </si>
  <si>
    <t xml:space="preserve">Poznámka k položce:_x000d_
Cena obsahuje:_x000d_
- plast. dno silniční vpusti 425/200 s filtrem_x000d_
- těsnění šachtové roury 425_x000d_
- šachtová roura korug.bez hrdla425, dl.2 m_x000d_
- 2x IN-SITU spojka DN160_x000d_
- 1x IN-SITU spojka DN110 - bezpečnostní přepad_x000d_
-  litinový poklop 3t s teleskop. rourou 425/375 vč. těsnění</t>
  </si>
  <si>
    <t>75</t>
  </si>
  <si>
    <t>894812312</t>
  </si>
  <si>
    <t>Revizní a čistící šachta z PP typ DN 600/160 šachtové dno průtočné 90°</t>
  </si>
  <si>
    <t>1623849329</t>
  </si>
  <si>
    <t>https://podminky.urs.cz/item/CS_URS_2024_02/894812312</t>
  </si>
  <si>
    <t>76</t>
  </si>
  <si>
    <t>Revizní a čistící šachta z PP typ DN 600/200 šachtové dno průtočné 30°</t>
  </si>
  <si>
    <t>1906610967</t>
  </si>
  <si>
    <t>77</t>
  </si>
  <si>
    <t>Revizní a čistící šachta z PP typ DN 600/200 šachtové dno s přítokem tvaru T</t>
  </si>
  <si>
    <t>763564652</t>
  </si>
  <si>
    <t>78</t>
  </si>
  <si>
    <t>894812331</t>
  </si>
  <si>
    <t>Revizní a čistící šachta z polypropylenu PP pro hladké trouby DN 600 roura šachtová korugovaná, světlé hloubky 1 000 mm</t>
  </si>
  <si>
    <t>-502603434</t>
  </si>
  <si>
    <t>https://podminky.urs.cz/item/CS_URS_2024_02/894812331</t>
  </si>
  <si>
    <t>79</t>
  </si>
  <si>
    <t>13406441</t>
  </si>
  <si>
    <t>80</t>
  </si>
  <si>
    <t>-1254235266</t>
  </si>
  <si>
    <t>81</t>
  </si>
  <si>
    <t>897171111 R0</t>
  </si>
  <si>
    <t>Akumulační boxy z polypropylenu PP pro vsakování dešťových vod pro pochozí a pod plochy zatížené osobními automobily, vč. montáže (Vsak B)</t>
  </si>
  <si>
    <t>513632318</t>
  </si>
  <si>
    <t xml:space="preserve">Poznámka k položce:_x000d_
Materiál vsaku B:_x000d_
akumulační box vel. 1,20x0,60x0,63  - 13 ks_x000d_
dno akumul. boxu                                 -13 ks_x000d_
boční deska akumul. boxu 1,2 m          - 27 ks_x000d_
vstupní deska                                       - 3 ks_x000d_
KGU přesuvka 315                                - 3 ks_x000d_
KG redukce 200/160                             - 3 ks_x000d_
KG redukce 250/200                             - 3 ks_x000d_
KG redukce 315/250                             - 3 ks</t>
  </si>
  <si>
    <t>82</t>
  </si>
  <si>
    <t>897171111 R1</t>
  </si>
  <si>
    <t>Akumulační boxy z polypropylenu PP pro vsakování dešťových vod pro pochozí a pod plochy zatížené osobními automobily, vč. montáže (Vsak A)</t>
  </si>
  <si>
    <t>-700849380</t>
  </si>
  <si>
    <t xml:space="preserve">Poznámka k položce:_x000d_
Materiál vsaku A:_x000d_
akumulační box vel. 1,20x0,60x0,63  - 28 ks_x000d_
dno akumul. boxu                                 -28 ks_x000d_
boční deska akumul. boxu 1,2 m          - 30 ks_x000d_
vstupní deska                                       - 2 ks_x000d_
KGU přesuvka 315                                - 2 ks_x000d_
KG redukce 250/200                             - 2 ks_x000d_
KG redukce 315/250                             - 2 ks_x000d_
šachtový adaptér/nátok 315                - 2ks</t>
  </si>
  <si>
    <t>83</t>
  </si>
  <si>
    <t>897173113</t>
  </si>
  <si>
    <t>Kontrolní šachta integrovaná do akumulačních boxů umístěných pod pochozími plochami nebo pod plochami zatíženými osobními automobily, výšky přes 700 do 1 050 mm</t>
  </si>
  <si>
    <t>-1378357835</t>
  </si>
  <si>
    <t>https://podminky.urs.cz/item/CS_URS_2024_02/897173113</t>
  </si>
  <si>
    <t>84</t>
  </si>
  <si>
    <t>899103112</t>
  </si>
  <si>
    <t>Osazení poklopů šachtových litinových, ocelových nebo železobetonových včetně rámů pro třídu zatížení B125, C250</t>
  </si>
  <si>
    <t>1299608684</t>
  </si>
  <si>
    <t>https://podminky.urs.cz/item/CS_URS_2024_02/899103112</t>
  </si>
  <si>
    <t>85</t>
  </si>
  <si>
    <t>28661933</t>
  </si>
  <si>
    <t>poklop šachtový litinový DN 600 pro třídu zatížení B125</t>
  </si>
  <si>
    <t>-721775664</t>
  </si>
  <si>
    <t>86</t>
  </si>
  <si>
    <t>1592083281</t>
  </si>
  <si>
    <t>87</t>
  </si>
  <si>
    <t>919726122</t>
  </si>
  <si>
    <t>Geotextilie netkaná pro ochranu, separaci nebo filtraci měrná hmotnost přes 200 do 300 g/m2</t>
  </si>
  <si>
    <t>-245075629</t>
  </si>
  <si>
    <t>https://podminky.urs.cz/item/CS_URS_2024_02/919726122</t>
  </si>
  <si>
    <t xml:space="preserve">84,00           "vsak A</t>
  </si>
  <si>
    <t xml:space="preserve">48,00           "vsak B</t>
  </si>
  <si>
    <t xml:space="preserve">192,00         "vsak C</t>
  </si>
  <si>
    <t xml:space="preserve">96,00            "vsak D</t>
  </si>
  <si>
    <t>88</t>
  </si>
  <si>
    <t>977151128</t>
  </si>
  <si>
    <t>Jádrové vrty diamantovými korunkami do stavebních materiálů (železobetonu, betonu, cihel, obkladů, dlažeb, kamene) průměru přes 250 do 300 mm</t>
  </si>
  <si>
    <t>-1394658415</t>
  </si>
  <si>
    <t>https://podminky.urs.cz/item/CS_URS_2024_02/977151128</t>
  </si>
  <si>
    <t>89</t>
  </si>
  <si>
    <t>-1219330620</t>
  </si>
  <si>
    <t>PSV</t>
  </si>
  <si>
    <t>Práce a dodávky PSV</t>
  </si>
  <si>
    <t>711</t>
  </si>
  <si>
    <t>Izolace proti vodě, vlhkosti a plynům</t>
  </si>
  <si>
    <t>90</t>
  </si>
  <si>
    <t>711132111</t>
  </si>
  <si>
    <t>Provedení izolace proti zemní vlhkosti pásy na sucho samolepícího asfaltového pásu na ploše svislé S</t>
  </si>
  <si>
    <t>-1441716327</t>
  </si>
  <si>
    <t>https://podminky.urs.cz/item/CS_URS_2024_02/711132111</t>
  </si>
  <si>
    <t>91</t>
  </si>
  <si>
    <t>711131111</t>
  </si>
  <si>
    <t>Provedení izolace proti zemní vlhkosti pásy na sucho samolepícího asfaltového pásu na ploše vodorovné V</t>
  </si>
  <si>
    <t>-87567033</t>
  </si>
  <si>
    <t>https://podminky.urs.cz/item/CS_URS_2024_02/711131111</t>
  </si>
  <si>
    <t>92</t>
  </si>
  <si>
    <t>62852010</t>
  </si>
  <si>
    <t>pás asfaltový samolepicí modifikovaný SBS s vložkou ze skleněné rohože se spalitelnou fólií nebo jemnozrnným minerálním posypem nebo textilií na horním povrchu tl 2,5mm</t>
  </si>
  <si>
    <t>-1629368928</t>
  </si>
  <si>
    <t>9,50</t>
  </si>
  <si>
    <t>5,50</t>
  </si>
  <si>
    <t>15*1,1655 'Přepočtené koeficientem množství</t>
  </si>
  <si>
    <t>93</t>
  </si>
  <si>
    <t>711413121</t>
  </si>
  <si>
    <t>Izolace proti povrchové a podpovrchové vodě natěradly a tmely za studena na ploše svislé S těsnicí hmotou dvousložkovou bitumenovou</t>
  </si>
  <si>
    <t>-333441997</t>
  </si>
  <si>
    <t>https://podminky.urs.cz/item/CS_URS_2024_02/711413121</t>
  </si>
  <si>
    <t>napojovací šachta NM-B</t>
  </si>
  <si>
    <t>(2*PI*0,5*0,5+2*PI*0,5*2,34)+0,50*0,50*3,14</t>
  </si>
  <si>
    <t>94</t>
  </si>
  <si>
    <t>998711101</t>
  </si>
  <si>
    <t>Přesun hmot pro izolace proti vodě, vlhkosti a plynům stanovený z hmotnosti přesunovaného materiálu vodorovná dopravní vzdálenost do 50 m základní v objektech výšky do 6 m</t>
  </si>
  <si>
    <t>1090279506</t>
  </si>
  <si>
    <t>https://podminky.urs.cz/item/CS_URS_2024_02/998711101</t>
  </si>
  <si>
    <t>722</t>
  </si>
  <si>
    <t>Zdravotechnika - vnitřní vodovod</t>
  </si>
  <si>
    <t>95</t>
  </si>
  <si>
    <t>722110114</t>
  </si>
  <si>
    <t>Potrubí z litinových trub přírubových tlakových DN 80 vč. kolen, s epoxidovou povrch. úpravou</t>
  </si>
  <si>
    <t>1908120013</t>
  </si>
  <si>
    <t>https://podminky.urs.cz/item/CS_URS_2024_02/722110114</t>
  </si>
  <si>
    <t>96</t>
  </si>
  <si>
    <t>722253133 R0</t>
  </si>
  <si>
    <t>rychlospojka typu B 75 (DN 80) nerez pro napojení hadic s bajonetem</t>
  </si>
  <si>
    <t>-626592232</t>
  </si>
  <si>
    <t>97</t>
  </si>
  <si>
    <t>722259107</t>
  </si>
  <si>
    <t>víčko rychlospojky B 75 (DN 80) nerez</t>
  </si>
  <si>
    <t>2009079883</t>
  </si>
  <si>
    <t>https://podminky.urs.cz/item/CS_URS_2024_02/722259107</t>
  </si>
  <si>
    <t>98</t>
  </si>
  <si>
    <t>891246131</t>
  </si>
  <si>
    <t>Montáž vodovodních armatur na potrubí sacích košů ventilových v objektech DN 80</t>
  </si>
  <si>
    <t>-1920473854</t>
  </si>
  <si>
    <t>https://podminky.urs.cz/item/CS_URS_2024_02/891246131</t>
  </si>
  <si>
    <t>99</t>
  </si>
  <si>
    <t>891 R3</t>
  </si>
  <si>
    <t>sací koš DN 80, litinový, síto nerez</t>
  </si>
  <si>
    <t>-1776040886</t>
  </si>
  <si>
    <t>100</t>
  </si>
  <si>
    <t>998722101</t>
  </si>
  <si>
    <t>Přesun hmot pro vnitřní vodovod stanovený z hmotnosti přesunovaného materiálu vodorovná dopravní vzdálenost do 50 m základní v objektech výšky do 6 m</t>
  </si>
  <si>
    <t>-850937676</t>
  </si>
  <si>
    <t>https://podminky.urs.cz/item/CS_URS_2024_02/998722101</t>
  </si>
  <si>
    <t>IO 04 - Oprava stávající přípojky vody</t>
  </si>
  <si>
    <t>M - Práce a dodávky M</t>
  </si>
  <si>
    <t xml:space="preserve">    23-M - Montáže potrubí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</si>
  <si>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</si>
  <si>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</si>
  <si>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209663198</t>
  </si>
  <si>
    <t>https://podminky.urs.cz/item/CS_URS_2024_02/119001401</t>
  </si>
  <si>
    <t>58766270</t>
  </si>
  <si>
    <t>951961910</t>
  </si>
  <si>
    <t>132212121</t>
  </si>
  <si>
    <t>Hloubení zapažených rýh šířky do 800 mm ručně s urovnáním dna do předepsaného profilu a spádu v hornině třídy těžitelnosti I skupiny 3 soudržných</t>
  </si>
  <si>
    <t>1878393912</t>
  </si>
  <si>
    <t>https://podminky.urs.cz/item/CS_URS_2024_02/132212121</t>
  </si>
  <si>
    <t>kabely ČEZ a CETIN:</t>
  </si>
  <si>
    <t xml:space="preserve">2,50*1,80*0,80           </t>
  </si>
  <si>
    <t>0,50*1,50*0,80</t>
  </si>
  <si>
    <t>teplovod DISTEP:</t>
  </si>
  <si>
    <t>2,00*1,40*0,80</t>
  </si>
  <si>
    <t>132254102</t>
  </si>
  <si>
    <t>Hloubení zapažených rýh šířky do 800 mm strojně s urovnáním dna do předepsaného profilu a spádu v hornině třídy těžitelnosti I skupiny 3 přes 20 do 50 m3</t>
  </si>
  <si>
    <t>726648274</t>
  </si>
  <si>
    <t>https://podminky.urs.cz/item/CS_URS_2024_02/132254102</t>
  </si>
  <si>
    <t>36,60*1,70*0,80</t>
  </si>
  <si>
    <t xml:space="preserve">-6,44                  "ruční výkop</t>
  </si>
  <si>
    <t>139001101</t>
  </si>
  <si>
    <t>Příplatek k cenám hloubených vykopávek za ztížení vykopávky v blízkosti podzemního vedení nebo výbušnin pro jakoukoliv třídu horniny</t>
  </si>
  <si>
    <t>1699798204</t>
  </si>
  <si>
    <t>https://podminky.urs.cz/item/CS_URS_2024_02/139001101</t>
  </si>
  <si>
    <t>139711111</t>
  </si>
  <si>
    <t>Vykopávka v uzavřených prostorech ručně v hornině třídy těžitelnosti I skupiny 1 až 3 (v pavilonu E)</t>
  </si>
  <si>
    <t>-1868657071</t>
  </si>
  <si>
    <t>https://podminky.urs.cz/item/CS_URS_2024_02/139711111</t>
  </si>
  <si>
    <t>2,00*1,00*0,80</t>
  </si>
  <si>
    <t>139911121</t>
  </si>
  <si>
    <t>Bourání kcí v hloubených vykopávkách ze zdiva z betonu prostého ručně (šachta HUV pav.E)</t>
  </si>
  <si>
    <t>-1368536107</t>
  </si>
  <si>
    <t>https://podminky.urs.cz/item/CS_URS_2024_02/139911121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</si>
  <si>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</si>
  <si>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</si>
  <si>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789093080</t>
  </si>
  <si>
    <t>https://podminky.urs.cz/item/CS_URS_2024_02/162211311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</si>
  <si>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</si>
  <si>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</si>
  <si>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-865961635</t>
  </si>
  <si>
    <t>https://podminky.urs.cz/item/CS_URS_2024_02/162211319</t>
  </si>
  <si>
    <t>do 30 m</t>
  </si>
  <si>
    <t>1,80*2</t>
  </si>
  <si>
    <t>-965666114</t>
  </si>
  <si>
    <t>ornice - tam a zpět</t>
  </si>
  <si>
    <t>250*0,15*2</t>
  </si>
  <si>
    <t>-1299951642</t>
  </si>
  <si>
    <t>-2009580115</t>
  </si>
  <si>
    <t>304677467</t>
  </si>
  <si>
    <t>174111101</t>
  </si>
  <si>
    <t>Zásyp sypaninou z jakékoliv horniny ručně s uložením výkopku ve vrstvách se zhutněním jam, šachet, rýh nebo kolem objektů v těchto vykopávkách</t>
  </si>
  <si>
    <t>-300269972</t>
  </si>
  <si>
    <t>https://podminky.urs.cz/item/CS_URS_2024_02/174111101</t>
  </si>
  <si>
    <t>-530253284</t>
  </si>
  <si>
    <t>(43,336+6,44)-(13,44+3,36)</t>
  </si>
  <si>
    <t>1297459822</t>
  </si>
  <si>
    <t>42,00*0,80*0,40</t>
  </si>
  <si>
    <t>369718924</t>
  </si>
  <si>
    <t>13,44*2 'Přepočtené koeficientem množství</t>
  </si>
  <si>
    <t>181351103</t>
  </si>
  <si>
    <t>Rozprostření a urovnání ornice v rovině nebo ve svahu sklonu do 1:5 strojně při souvislé ploše přes 100 do 500 m2, tl. vrstvy do 200 mm</t>
  </si>
  <si>
    <t>1107809639</t>
  </si>
  <si>
    <t>https://podminky.urs.cz/item/CS_URS_2024_02/181351103</t>
  </si>
  <si>
    <t>-951730201</t>
  </si>
  <si>
    <t>1151941572</t>
  </si>
  <si>
    <t>250*0,02 'Přepočtené koeficientem množství</t>
  </si>
  <si>
    <t>855659065</t>
  </si>
  <si>
    <t>2142872207</t>
  </si>
  <si>
    <t>42,00*0,80*0,10</t>
  </si>
  <si>
    <t>857212122</t>
  </si>
  <si>
    <t>Montáž litinových tvarovek na potrubí litinovém tlakovém jednoosých na potrubí z trub přírubových v otevřeném výkopu, kanálu nebo v šachtě DN 50</t>
  </si>
  <si>
    <t>-1679778072</t>
  </si>
  <si>
    <t>https://podminky.urs.cz/item/CS_URS_2024_02/857212122</t>
  </si>
  <si>
    <t>55254009 R0</t>
  </si>
  <si>
    <t>koleno přírubové z tvárné litiny,práškový epoxid tl 250µm Q-kus DN 50- 90°</t>
  </si>
  <si>
    <t>-161073846</t>
  </si>
  <si>
    <t>55253222</t>
  </si>
  <si>
    <t>tvarovka přírubová litinová vodovodní FF-kus PN10/40 DN 50 dl 1000mm</t>
  </si>
  <si>
    <t>-1322535528</t>
  </si>
  <si>
    <t>857242122</t>
  </si>
  <si>
    <t>Montáž litinových tvarovek na potrubí litinovém tlakovém jednoosých na potrubí z trub přírubových v otevřeném výkopu, kanálu nebo v šachtě DN 80</t>
  </si>
  <si>
    <t>-388124434</t>
  </si>
  <si>
    <t>https://podminky.urs.cz/item/CS_URS_2024_02/857242122</t>
  </si>
  <si>
    <t>55254026</t>
  </si>
  <si>
    <t>koleno přírubové z tvárné litiny,práškový epoxid tl 250µm Q-kus DN 80-90°</t>
  </si>
  <si>
    <t>1582781671</t>
  </si>
  <si>
    <t>55253247</t>
  </si>
  <si>
    <t>tvarovka přírubová litinová vodovodní FF-kus PN10/16 DN 80 dl 1000mm</t>
  </si>
  <si>
    <t>1319426572</t>
  </si>
  <si>
    <t>0,99009900990099*1,01 'Přepočtené koeficientem množství</t>
  </si>
  <si>
    <t>55253234</t>
  </si>
  <si>
    <t>tvarovka přírubová litinová vodovodní FF-kus PN10/16 DN 80 dl 150mm</t>
  </si>
  <si>
    <t>-1646998918</t>
  </si>
  <si>
    <t>55253247 R0</t>
  </si>
  <si>
    <t xml:space="preserve">tvarovka přírubová litinová vodovodní FFR-kus PN10/16 DN 80/DN50 </t>
  </si>
  <si>
    <t>1199449783</t>
  </si>
  <si>
    <t>1,98019801980198*1,01 'Přepočtené koeficientem množství</t>
  </si>
  <si>
    <t>27311020</t>
  </si>
  <si>
    <t>kroužek těsnící gumový EPDM TYTON pro vodovodní potrubí DN 80</t>
  </si>
  <si>
    <t>1647030770</t>
  </si>
  <si>
    <t>871241141</t>
  </si>
  <si>
    <t>Montáž vodovodního potrubí z polyetylenu PE100 RC v otevřeném výkopu svařovaných na tupo SDR 11/PN16 d 90 x 8,2 mm</t>
  </si>
  <si>
    <t>1911428538</t>
  </si>
  <si>
    <t>https://podminky.urs.cz/item/CS_URS_2024_02/871241141</t>
  </si>
  <si>
    <t>28613530</t>
  </si>
  <si>
    <t>potrubí vodovodní třívrstvé PE100 RC SDR11 90x8,2mm</t>
  </si>
  <si>
    <t>-1542564737</t>
  </si>
  <si>
    <t>42*1,015 'Přepočtené koeficientem množství</t>
  </si>
  <si>
    <t>877241110</t>
  </si>
  <si>
    <t>Montáž elektrokolen 30° a 45° na vodovodním potrubí z PE trub d 90</t>
  </si>
  <si>
    <t>-804302244</t>
  </si>
  <si>
    <t>https://podminky.urs.cz/item/CS_URS_2024_02/877241110</t>
  </si>
  <si>
    <t>28614948</t>
  </si>
  <si>
    <t>elektrokoleno 45° PE 100 PN16 D 90mm</t>
  </si>
  <si>
    <t>2139864192</t>
  </si>
  <si>
    <t>28614948.1</t>
  </si>
  <si>
    <t>elektrokoleno 30° PE 100 PN16 D 90mm</t>
  </si>
  <si>
    <t>-2056164409</t>
  </si>
  <si>
    <t>891211222</t>
  </si>
  <si>
    <t>Montáž vodovodních armatur na potrubí šoupátek nebo klapek uzavíracích v šachtách s ručním kolečkem DN 50</t>
  </si>
  <si>
    <t>-1990704858</t>
  </si>
  <si>
    <t>https://podminky.urs.cz/item/CS_URS_2024_02/891211222</t>
  </si>
  <si>
    <t>42221114</t>
  </si>
  <si>
    <t>šoupátko s přírubami voda DN 50 PN16</t>
  </si>
  <si>
    <t>-812228788</t>
  </si>
  <si>
    <t>42210109</t>
  </si>
  <si>
    <t>kolo ruční pro DN 50 D 160mm</t>
  </si>
  <si>
    <t>537226376</t>
  </si>
  <si>
    <t>42265770</t>
  </si>
  <si>
    <t>filtr s vypouštěcí přírubou DN 50x230mm</t>
  </si>
  <si>
    <t>1909456184</t>
  </si>
  <si>
    <t>891212312</t>
  </si>
  <si>
    <t>Montáž vodovodních armatur na potrubí vodoměrů v šachtě přírubových DN 50</t>
  </si>
  <si>
    <t>1042891690</t>
  </si>
  <si>
    <t>https://podminky.urs.cz/item/CS_URS_2024_02/891212312</t>
  </si>
  <si>
    <t>38821715</t>
  </si>
  <si>
    <t>vodoměr šroubový přírubový na studenou vodu PN16 DN 50</t>
  </si>
  <si>
    <t>-1663540324</t>
  </si>
  <si>
    <t>891215321</t>
  </si>
  <si>
    <t>Montáž vodovodních armatur na potrubí zpětných klapek DN 50</t>
  </si>
  <si>
    <t>-1496761185</t>
  </si>
  <si>
    <t>https://podminky.urs.cz/item/CS_URS_2024_02/891215321</t>
  </si>
  <si>
    <t>42283041</t>
  </si>
  <si>
    <t>klapka zpětná samočinná přírubová litinová PN 16 pro vodu DN 50 (EA)</t>
  </si>
  <si>
    <t>535033159</t>
  </si>
  <si>
    <t>891241222</t>
  </si>
  <si>
    <t>Montáž vodovodních armatur na potrubí šoupátek nebo klapek uzavíracích v šachtách s ručním kolečkem DN 80</t>
  </si>
  <si>
    <t>2081682845</t>
  </si>
  <si>
    <t>https://podminky.urs.cz/item/CS_URS_2024_02/891241222</t>
  </si>
  <si>
    <t>42221116</t>
  </si>
  <si>
    <t>šoupátko s přírubami voda DN 80 PN16</t>
  </si>
  <si>
    <t>1825913301</t>
  </si>
  <si>
    <t>42210101</t>
  </si>
  <si>
    <t>kolo ruční pro DN 65-80 D 175mm</t>
  </si>
  <si>
    <t>-990269116</t>
  </si>
  <si>
    <t>892241111</t>
  </si>
  <si>
    <t>Tlakové zkoušky vodou na potrubí DN do 80</t>
  </si>
  <si>
    <t>-1944914442</t>
  </si>
  <si>
    <t>https://podminky.urs.cz/item/CS_URS_2024_02/892241111</t>
  </si>
  <si>
    <t>892273122</t>
  </si>
  <si>
    <t>Proplach a dezinfekce vodovodního potrubí DN od 80 do 125</t>
  </si>
  <si>
    <t>-1452345936</t>
  </si>
  <si>
    <t>https://podminky.urs.cz/item/CS_URS_2024_02/892273122</t>
  </si>
  <si>
    <t>1284988222</t>
  </si>
  <si>
    <t>893215121</t>
  </si>
  <si>
    <t>Šachtice domovní pro vodoměry nebo vodovodní uzávěry se stěnami z betonu se základovou deskou (dnem) z betonu s cementovým potěrem, s vyspravením nerovností, s vynecháním prostupů ve stěnách pro potrubí a jeho obetonováním, s dodáním a osazením poklopu vel. 500x500 mm obestavěného prostoru do 0,75 m3</t>
  </si>
  <si>
    <t>900437886</t>
  </si>
  <si>
    <t>https://podminky.urs.cz/item/CS_URS_2024_02/893215121</t>
  </si>
  <si>
    <t>0,50*0,50*1,20</t>
  </si>
  <si>
    <t>-1180871840</t>
  </si>
  <si>
    <t>965081 R0</t>
  </si>
  <si>
    <t>Vybourání podlahy vč. podkl. betonu v tech. místnosti pavilonu"E", vč uvedení podlahy do původního stavu a odvozu a likvidace suti</t>
  </si>
  <si>
    <t>2094113584</t>
  </si>
  <si>
    <t>977151123</t>
  </si>
  <si>
    <t>Jádrové vrty diamantovými korunkami do stavebních materiálů D přes 130 do 150 mm (prostup přes základ)</t>
  </si>
  <si>
    <t>1202242223</t>
  </si>
  <si>
    <t>https://podminky.urs.cz/item/CS_URS_2024_02/977151123</t>
  </si>
  <si>
    <t>-257632730</t>
  </si>
  <si>
    <t>722173989</t>
  </si>
  <si>
    <t>Spoje rozvodů vody z plastů elektrotvarovkami D přes 75 do 90 mm</t>
  </si>
  <si>
    <t>-894008907</t>
  </si>
  <si>
    <t>https://podminky.urs.cz/item/CS_URS_2024_02/722173989</t>
  </si>
  <si>
    <t>722190901</t>
  </si>
  <si>
    <t>Opravy ostatní uzavření nebo otevření vodovodního potrubí při opravách včetně vypuštění a napuštění</t>
  </si>
  <si>
    <t>-836563136</t>
  </si>
  <si>
    <t>https://podminky.urs.cz/item/CS_URS_2024_02/722190901</t>
  </si>
  <si>
    <t>Práce a dodávky M</t>
  </si>
  <si>
    <t>23-M</t>
  </si>
  <si>
    <t>Montáže potrubí</t>
  </si>
  <si>
    <t>230202033</t>
  </si>
  <si>
    <t>Montáž plastové chráničky průměru přes 110 do 160 mm</t>
  </si>
  <si>
    <t>1682390231</t>
  </si>
  <si>
    <t>https://podminky.urs.cz/item/CS_URS_2024_02/230202033</t>
  </si>
  <si>
    <t>28613534</t>
  </si>
  <si>
    <t>potrubí vodovodní třívrstvé PE100 RC SDR26 160x14,6mm</t>
  </si>
  <si>
    <t>128</t>
  </si>
  <si>
    <t>-583613751</t>
  </si>
  <si>
    <t>230202072</t>
  </si>
  <si>
    <t>Nasunutí potrubní sekce do chráničky nasouvané potrubí plastové dn přes 63 do 110 mm</t>
  </si>
  <si>
    <t>170101022</t>
  </si>
  <si>
    <t>https://podminky.urs.cz/item/CS_URS_2024_02/230202072</t>
  </si>
  <si>
    <t>230202121</t>
  </si>
  <si>
    <t>Montáž kluzných objímek pro zasunutí potrubí do chráničky výšky 19 mm vnějšího průměru potrubí přes 84 do 94 mm</t>
  </si>
  <si>
    <t>-1284986744</t>
  </si>
  <si>
    <t>https://podminky.urs.cz/item/CS_URS_2024_02/230202121</t>
  </si>
  <si>
    <t>28655135</t>
  </si>
  <si>
    <t>objímka kluzná typ B segment v 19mm</t>
  </si>
  <si>
    <t>199572052</t>
  </si>
  <si>
    <t>1,66666666666667*3 'Přepočtené koeficientem množství</t>
  </si>
  <si>
    <t>230202226</t>
  </si>
  <si>
    <t>Montáž manžety na chráničku potrubí plastového dn přes 110 do 160 mm</t>
  </si>
  <si>
    <t>417525433</t>
  </si>
  <si>
    <t>https://podminky.urs.cz/item/CS_URS_2024_02/230202226</t>
  </si>
  <si>
    <t>28655112</t>
  </si>
  <si>
    <t>manžeta chráničky vč. upínací pásky 90x160mm DN 80x150</t>
  </si>
  <si>
    <t>256</t>
  </si>
  <si>
    <t>273398068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</si>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</sst>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38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9001421" TargetMode="External" /><Relationship Id="rId2" Type="http://schemas.openxmlformats.org/officeDocument/2006/relationships/hyperlink" Target="https://podminky.urs.cz/item/CS_URS_2024_02/121151103" TargetMode="External" /><Relationship Id="rId3" Type="http://schemas.openxmlformats.org/officeDocument/2006/relationships/hyperlink" Target="https://podminky.urs.cz/item/CS_URS_2024_02/132211401" TargetMode="External" /><Relationship Id="rId4" Type="http://schemas.openxmlformats.org/officeDocument/2006/relationships/hyperlink" Target="https://podminky.urs.cz/item/CS_URS_2024_02/132212221" TargetMode="External" /><Relationship Id="rId5" Type="http://schemas.openxmlformats.org/officeDocument/2006/relationships/hyperlink" Target="https://podminky.urs.cz/item/CS_URS_2024_02/132254202" TargetMode="External" /><Relationship Id="rId6" Type="http://schemas.openxmlformats.org/officeDocument/2006/relationships/hyperlink" Target="https://podminky.urs.cz/item/CS_URS_2024_02/151101102" TargetMode="External" /><Relationship Id="rId7" Type="http://schemas.openxmlformats.org/officeDocument/2006/relationships/hyperlink" Target="https://podminky.urs.cz/item/CS_URS_2024_02/151101112" TargetMode="External" /><Relationship Id="rId8" Type="http://schemas.openxmlformats.org/officeDocument/2006/relationships/hyperlink" Target="https://podminky.urs.cz/item/CS_URS_2024_02/162751117" TargetMode="External" /><Relationship Id="rId9" Type="http://schemas.openxmlformats.org/officeDocument/2006/relationships/hyperlink" Target="https://podminky.urs.cz/item/CS_URS_2024_02/17120122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51101" TargetMode="External" /><Relationship Id="rId12" Type="http://schemas.openxmlformats.org/officeDocument/2006/relationships/hyperlink" Target="https://podminky.urs.cz/item/CS_URS_2024_02/175151101" TargetMode="External" /><Relationship Id="rId13" Type="http://schemas.openxmlformats.org/officeDocument/2006/relationships/hyperlink" Target="https://podminky.urs.cz/item/CS_URS_2024_02/1813510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181912111" TargetMode="External" /><Relationship Id="rId16" Type="http://schemas.openxmlformats.org/officeDocument/2006/relationships/hyperlink" Target="https://podminky.urs.cz/item/CS_URS_2024_02/219991216" TargetMode="External" /><Relationship Id="rId17" Type="http://schemas.openxmlformats.org/officeDocument/2006/relationships/hyperlink" Target="https://podminky.urs.cz/item/CS_URS_2024_02/279311116" TargetMode="External" /><Relationship Id="rId18" Type="http://schemas.openxmlformats.org/officeDocument/2006/relationships/hyperlink" Target="https://podminky.urs.cz/item/CS_URS_2024_02/279351411" TargetMode="External" /><Relationship Id="rId19" Type="http://schemas.openxmlformats.org/officeDocument/2006/relationships/hyperlink" Target="https://podminky.urs.cz/item/CS_URS_2024_02/279351412" TargetMode="External" /><Relationship Id="rId20" Type="http://schemas.openxmlformats.org/officeDocument/2006/relationships/hyperlink" Target="https://podminky.urs.cz/item/CS_URS_2024_02/451572111" TargetMode="External" /><Relationship Id="rId21" Type="http://schemas.openxmlformats.org/officeDocument/2006/relationships/hyperlink" Target="https://podminky.urs.cz/item/CS_URS_2024_02/871353121" TargetMode="External" /><Relationship Id="rId22" Type="http://schemas.openxmlformats.org/officeDocument/2006/relationships/hyperlink" Target="https://podminky.urs.cz/item/CS_URS_2024_02/892351111" TargetMode="External" /><Relationship Id="rId23" Type="http://schemas.openxmlformats.org/officeDocument/2006/relationships/hyperlink" Target="https://podminky.urs.cz/item/CS_URS_2024_02/892372111" TargetMode="External" /><Relationship Id="rId24" Type="http://schemas.openxmlformats.org/officeDocument/2006/relationships/hyperlink" Target="https://podminky.urs.cz/item/CS_URS_2024_02/894812315" TargetMode="External" /><Relationship Id="rId25" Type="http://schemas.openxmlformats.org/officeDocument/2006/relationships/hyperlink" Target="https://podminky.urs.cz/item/CS_URS_2024_02/894812333" TargetMode="External" /><Relationship Id="rId26" Type="http://schemas.openxmlformats.org/officeDocument/2006/relationships/hyperlink" Target="https://podminky.urs.cz/item/CS_URS_2024_02/894812339" TargetMode="External" /><Relationship Id="rId27" Type="http://schemas.openxmlformats.org/officeDocument/2006/relationships/hyperlink" Target="https://podminky.urs.cz/item/CS_URS_2024_02/894812356" TargetMode="External" /><Relationship Id="rId28" Type="http://schemas.openxmlformats.org/officeDocument/2006/relationships/hyperlink" Target="https://podminky.urs.cz/item/CS_URS_2024_02/899722113" TargetMode="External" /><Relationship Id="rId29" Type="http://schemas.openxmlformats.org/officeDocument/2006/relationships/hyperlink" Target="https://podminky.urs.cz/item/CS_URS_2024_02/977151125" TargetMode="External" /><Relationship Id="rId30" Type="http://schemas.openxmlformats.org/officeDocument/2006/relationships/hyperlink" Target="https://podminky.urs.cz/item/CS_URS_2024_02/998276101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9001405" TargetMode="External" /><Relationship Id="rId2" Type="http://schemas.openxmlformats.org/officeDocument/2006/relationships/hyperlink" Target="https://podminky.urs.cz/item/CS_URS_2024_02/121151103" TargetMode="External" /><Relationship Id="rId3" Type="http://schemas.openxmlformats.org/officeDocument/2006/relationships/hyperlink" Target="https://podminky.urs.cz/item/CS_URS_2024_02/132211401" TargetMode="External" /><Relationship Id="rId4" Type="http://schemas.openxmlformats.org/officeDocument/2006/relationships/hyperlink" Target="https://podminky.urs.cz/item/CS_URS_2024_02/132212221" TargetMode="External" /><Relationship Id="rId5" Type="http://schemas.openxmlformats.org/officeDocument/2006/relationships/hyperlink" Target="https://podminky.urs.cz/item/CS_URS_2024_02/132254202" TargetMode="External" /><Relationship Id="rId6" Type="http://schemas.openxmlformats.org/officeDocument/2006/relationships/hyperlink" Target="https://podminky.urs.cz/item/CS_URS_2024_02/151101101" TargetMode="External" /><Relationship Id="rId7" Type="http://schemas.openxmlformats.org/officeDocument/2006/relationships/hyperlink" Target="https://podminky.urs.cz/item/CS_URS_2024_02/151101102" TargetMode="External" /><Relationship Id="rId8" Type="http://schemas.openxmlformats.org/officeDocument/2006/relationships/hyperlink" Target="https://podminky.urs.cz/item/CS_URS_2024_02/151101111" TargetMode="External" /><Relationship Id="rId9" Type="http://schemas.openxmlformats.org/officeDocument/2006/relationships/hyperlink" Target="https://podminky.urs.cz/item/CS_URS_2024_02/151101112" TargetMode="External" /><Relationship Id="rId10" Type="http://schemas.openxmlformats.org/officeDocument/2006/relationships/hyperlink" Target="https://podminky.urs.cz/item/CS_URS_2024_02/162751117" TargetMode="External" /><Relationship Id="rId11" Type="http://schemas.openxmlformats.org/officeDocument/2006/relationships/hyperlink" Target="https://podminky.urs.cz/item/CS_URS_2024_02/171201221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74151101" TargetMode="External" /><Relationship Id="rId14" Type="http://schemas.openxmlformats.org/officeDocument/2006/relationships/hyperlink" Target="https://podminky.urs.cz/item/CS_URS_2024_02/175151101" TargetMode="External" /><Relationship Id="rId15" Type="http://schemas.openxmlformats.org/officeDocument/2006/relationships/hyperlink" Target="https://podminky.urs.cz/item/CS_URS_2024_02/181351003" TargetMode="External" /><Relationship Id="rId16" Type="http://schemas.openxmlformats.org/officeDocument/2006/relationships/hyperlink" Target="https://podminky.urs.cz/item/CS_URS_2024_02/181411131" TargetMode="External" /><Relationship Id="rId17" Type="http://schemas.openxmlformats.org/officeDocument/2006/relationships/hyperlink" Target="https://podminky.urs.cz/item/CS_URS_2024_02/181912111" TargetMode="External" /><Relationship Id="rId18" Type="http://schemas.openxmlformats.org/officeDocument/2006/relationships/hyperlink" Target="https://podminky.urs.cz/item/CS_URS_2024_02/219991216" TargetMode="External" /><Relationship Id="rId19" Type="http://schemas.openxmlformats.org/officeDocument/2006/relationships/hyperlink" Target="https://podminky.urs.cz/item/CS_URS_2024_02/279311116" TargetMode="External" /><Relationship Id="rId20" Type="http://schemas.openxmlformats.org/officeDocument/2006/relationships/hyperlink" Target="https://podminky.urs.cz/item/CS_URS_2024_02/279351411" TargetMode="External" /><Relationship Id="rId21" Type="http://schemas.openxmlformats.org/officeDocument/2006/relationships/hyperlink" Target="https://podminky.urs.cz/item/CS_URS_2024_02/279351412" TargetMode="External" /><Relationship Id="rId22" Type="http://schemas.openxmlformats.org/officeDocument/2006/relationships/hyperlink" Target="https://podminky.urs.cz/item/CS_URS_2024_02/451572111" TargetMode="External" /><Relationship Id="rId23" Type="http://schemas.openxmlformats.org/officeDocument/2006/relationships/hyperlink" Target="https://podminky.urs.cz/item/CS_URS_2024_02/871353121" TargetMode="External" /><Relationship Id="rId24" Type="http://schemas.openxmlformats.org/officeDocument/2006/relationships/hyperlink" Target="https://podminky.urs.cz/item/CS_URS_2024_02/892351111" TargetMode="External" /><Relationship Id="rId25" Type="http://schemas.openxmlformats.org/officeDocument/2006/relationships/hyperlink" Target="https://podminky.urs.cz/item/CS_URS_2024_02/892372111" TargetMode="External" /><Relationship Id="rId26" Type="http://schemas.openxmlformats.org/officeDocument/2006/relationships/hyperlink" Target="https://podminky.urs.cz/item/CS_URS_2024_02/894812316" TargetMode="External" /><Relationship Id="rId27" Type="http://schemas.openxmlformats.org/officeDocument/2006/relationships/hyperlink" Target="https://podminky.urs.cz/item/CS_URS_2024_02/894812317" TargetMode="External" /><Relationship Id="rId28" Type="http://schemas.openxmlformats.org/officeDocument/2006/relationships/hyperlink" Target="https://podminky.urs.cz/item/CS_URS_2024_02/894812332" TargetMode="External" /><Relationship Id="rId29" Type="http://schemas.openxmlformats.org/officeDocument/2006/relationships/hyperlink" Target="https://podminky.urs.cz/item/CS_URS_2024_02/894812339" TargetMode="External" /><Relationship Id="rId30" Type="http://schemas.openxmlformats.org/officeDocument/2006/relationships/hyperlink" Target="https://podminky.urs.cz/item/CS_URS_2024_02/894812356" TargetMode="External" /><Relationship Id="rId31" Type="http://schemas.openxmlformats.org/officeDocument/2006/relationships/hyperlink" Target="https://podminky.urs.cz/item/CS_URS_2024_02/899722113" TargetMode="External" /><Relationship Id="rId32" Type="http://schemas.openxmlformats.org/officeDocument/2006/relationships/hyperlink" Target="https://podminky.urs.cz/item/CS_URS_2024_02/998276101" TargetMode="External" /><Relationship Id="rId3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5101201" TargetMode="External" /><Relationship Id="rId2" Type="http://schemas.openxmlformats.org/officeDocument/2006/relationships/hyperlink" Target="https://podminky.urs.cz/item/CS_URS_2024_02/115101301" TargetMode="External" /><Relationship Id="rId3" Type="http://schemas.openxmlformats.org/officeDocument/2006/relationships/hyperlink" Target="https://podminky.urs.cz/item/CS_URS_2024_02/119001421" TargetMode="External" /><Relationship Id="rId4" Type="http://schemas.openxmlformats.org/officeDocument/2006/relationships/hyperlink" Target="https://podminky.urs.cz/item/CS_URS_2024_02/121151113" TargetMode="External" /><Relationship Id="rId5" Type="http://schemas.openxmlformats.org/officeDocument/2006/relationships/hyperlink" Target="https://podminky.urs.cz/item/CS_URS_2024_02/131251104" TargetMode="External" /><Relationship Id="rId6" Type="http://schemas.openxmlformats.org/officeDocument/2006/relationships/hyperlink" Target="https://podminky.urs.cz/item/CS_URS_2024_02/131251203" TargetMode="External" /><Relationship Id="rId7" Type="http://schemas.openxmlformats.org/officeDocument/2006/relationships/hyperlink" Target="https://podminky.urs.cz/item/CS_URS_2024_02/132212131" TargetMode="External" /><Relationship Id="rId8" Type="http://schemas.openxmlformats.org/officeDocument/2006/relationships/hyperlink" Target="https://podminky.urs.cz/item/CS_URS_2024_02/132254204" TargetMode="External" /><Relationship Id="rId9" Type="http://schemas.openxmlformats.org/officeDocument/2006/relationships/hyperlink" Target="https://podminky.urs.cz/item/CS_URS_2024_02/133212811" TargetMode="External" /><Relationship Id="rId10" Type="http://schemas.openxmlformats.org/officeDocument/2006/relationships/hyperlink" Target="https://podminky.urs.cz/item/CS_URS_2024_02/151101101" TargetMode="External" /><Relationship Id="rId11" Type="http://schemas.openxmlformats.org/officeDocument/2006/relationships/hyperlink" Target="https://podminky.urs.cz/item/CS_URS_2024_02/151101111" TargetMode="External" /><Relationship Id="rId12" Type="http://schemas.openxmlformats.org/officeDocument/2006/relationships/hyperlink" Target="https://podminky.urs.cz/item/CS_URS_2024_02/151101201" TargetMode="External" /><Relationship Id="rId13" Type="http://schemas.openxmlformats.org/officeDocument/2006/relationships/hyperlink" Target="https://podminky.urs.cz/item/CS_URS_2024_02/151101211" TargetMode="External" /><Relationship Id="rId14" Type="http://schemas.openxmlformats.org/officeDocument/2006/relationships/hyperlink" Target="https://podminky.urs.cz/item/CS_URS_2024_02/162251102" TargetMode="External" /><Relationship Id="rId15" Type="http://schemas.openxmlformats.org/officeDocument/2006/relationships/hyperlink" Target="https://podminky.urs.cz/item/CS_URS_2024_02/162751117" TargetMode="External" /><Relationship Id="rId16" Type="http://schemas.openxmlformats.org/officeDocument/2006/relationships/hyperlink" Target="https://podminky.urs.cz/item/CS_URS_2024_02/171201221" TargetMode="External" /><Relationship Id="rId17" Type="http://schemas.openxmlformats.org/officeDocument/2006/relationships/hyperlink" Target="https://podminky.urs.cz/item/CS_URS_2024_02/171251201" TargetMode="External" /><Relationship Id="rId18" Type="http://schemas.openxmlformats.org/officeDocument/2006/relationships/hyperlink" Target="https://podminky.urs.cz/item/CS_URS_2024_02/174151101" TargetMode="External" /><Relationship Id="rId19" Type="http://schemas.openxmlformats.org/officeDocument/2006/relationships/hyperlink" Target="https://podminky.urs.cz/item/CS_URS_2024_02/175111201" TargetMode="External" /><Relationship Id="rId20" Type="http://schemas.openxmlformats.org/officeDocument/2006/relationships/hyperlink" Target="https://podminky.urs.cz/item/CS_URS_2024_02/175151101" TargetMode="External" /><Relationship Id="rId21" Type="http://schemas.openxmlformats.org/officeDocument/2006/relationships/hyperlink" Target="https://podminky.urs.cz/item/CS_URS_2024_02/181311103" TargetMode="External" /><Relationship Id="rId22" Type="http://schemas.openxmlformats.org/officeDocument/2006/relationships/hyperlink" Target="https://podminky.urs.cz/item/CS_URS_2024_02/181411131" TargetMode="External" /><Relationship Id="rId23" Type="http://schemas.openxmlformats.org/officeDocument/2006/relationships/hyperlink" Target="https://podminky.urs.cz/item/CS_URS_2024_02/181951111" TargetMode="External" /><Relationship Id="rId24" Type="http://schemas.openxmlformats.org/officeDocument/2006/relationships/hyperlink" Target="https://podminky.urs.cz/item/CS_URS_2024_02/219991216" TargetMode="External" /><Relationship Id="rId25" Type="http://schemas.openxmlformats.org/officeDocument/2006/relationships/hyperlink" Target="https://podminky.urs.cz/item/CS_URS_2024_02/271532212" TargetMode="External" /><Relationship Id="rId26" Type="http://schemas.openxmlformats.org/officeDocument/2006/relationships/hyperlink" Target="https://podminky.urs.cz/item/CS_URS_2024_02/382413121" TargetMode="External" /><Relationship Id="rId27" Type="http://schemas.openxmlformats.org/officeDocument/2006/relationships/hyperlink" Target="https://podminky.urs.cz/item/CS_URS_2024_02/899620151" TargetMode="External" /><Relationship Id="rId28" Type="http://schemas.openxmlformats.org/officeDocument/2006/relationships/hyperlink" Target="https://podminky.urs.cz/item/CS_URS_2024_02/894411311" TargetMode="External" /><Relationship Id="rId29" Type="http://schemas.openxmlformats.org/officeDocument/2006/relationships/hyperlink" Target="https://podminky.urs.cz/item/CS_URS_2024_02/894414211" TargetMode="External" /><Relationship Id="rId30" Type="http://schemas.openxmlformats.org/officeDocument/2006/relationships/hyperlink" Target="https://podminky.urs.cz/item/CS_URS_2024_02/899102113" TargetMode="External" /><Relationship Id="rId31" Type="http://schemas.openxmlformats.org/officeDocument/2006/relationships/hyperlink" Target="https://podminky.urs.cz/item/CS_URS_2024_02/451572111" TargetMode="External" /><Relationship Id="rId32" Type="http://schemas.openxmlformats.org/officeDocument/2006/relationships/hyperlink" Target="https://podminky.urs.cz/item/CS_URS_2024_02/452112112" TargetMode="External" /><Relationship Id="rId33" Type="http://schemas.openxmlformats.org/officeDocument/2006/relationships/hyperlink" Target="https://podminky.urs.cz/item/CS_URS_2024_02/452311161" TargetMode="External" /><Relationship Id="rId34" Type="http://schemas.openxmlformats.org/officeDocument/2006/relationships/hyperlink" Target="https://podminky.urs.cz/item/CS_URS_2024_02/452313141" TargetMode="External" /><Relationship Id="rId35" Type="http://schemas.openxmlformats.org/officeDocument/2006/relationships/hyperlink" Target="https://podminky.urs.cz/item/CS_URS_2024_02/452321182" TargetMode="External" /><Relationship Id="rId36" Type="http://schemas.openxmlformats.org/officeDocument/2006/relationships/hyperlink" Target="https://podminky.urs.cz/item/CS_URS_2024_02/452351111" TargetMode="External" /><Relationship Id="rId37" Type="http://schemas.openxmlformats.org/officeDocument/2006/relationships/hyperlink" Target="https://podminky.urs.cz/item/CS_URS_2024_02/452351112" TargetMode="External" /><Relationship Id="rId38" Type="http://schemas.openxmlformats.org/officeDocument/2006/relationships/hyperlink" Target="https://podminky.urs.cz/item/CS_URS_2024_02/452368211" TargetMode="External" /><Relationship Id="rId39" Type="http://schemas.openxmlformats.org/officeDocument/2006/relationships/hyperlink" Target="https://podminky.urs.cz/item/CS_URS_2024_02/871260310" TargetMode="External" /><Relationship Id="rId40" Type="http://schemas.openxmlformats.org/officeDocument/2006/relationships/hyperlink" Target="https://podminky.urs.cz/item/CS_URS_2024_02/871273120" TargetMode="External" /><Relationship Id="rId41" Type="http://schemas.openxmlformats.org/officeDocument/2006/relationships/hyperlink" Target="https://podminky.urs.cz/item/CS_URS_2024_02/871313121" TargetMode="External" /><Relationship Id="rId42" Type="http://schemas.openxmlformats.org/officeDocument/2006/relationships/hyperlink" Target="https://podminky.urs.cz/item/CS_URS_2024_02/871353121" TargetMode="External" /><Relationship Id="rId43" Type="http://schemas.openxmlformats.org/officeDocument/2006/relationships/hyperlink" Target="https://podminky.urs.cz/item/CS_URS_2024_02/892271111" TargetMode="External" /><Relationship Id="rId44" Type="http://schemas.openxmlformats.org/officeDocument/2006/relationships/hyperlink" Target="https://podminky.urs.cz/item/CS_URS_2024_02/892351111" TargetMode="External" /><Relationship Id="rId45" Type="http://schemas.openxmlformats.org/officeDocument/2006/relationships/hyperlink" Target="https://podminky.urs.cz/item/CS_URS_2024_02/892372111" TargetMode="External" /><Relationship Id="rId46" Type="http://schemas.openxmlformats.org/officeDocument/2006/relationships/hyperlink" Target="https://podminky.urs.cz/item/CS_URS_2024_02/894411311" TargetMode="External" /><Relationship Id="rId47" Type="http://schemas.openxmlformats.org/officeDocument/2006/relationships/hyperlink" Target="https://podminky.urs.cz/item/CS_URS_2024_02/894412411" TargetMode="External" /><Relationship Id="rId48" Type="http://schemas.openxmlformats.org/officeDocument/2006/relationships/hyperlink" Target="https://podminky.urs.cz/item/CS_URS_2024_02/894414111" TargetMode="External" /><Relationship Id="rId49" Type="http://schemas.openxmlformats.org/officeDocument/2006/relationships/hyperlink" Target="https://podminky.urs.cz/item/CS_URS_2024_02/894812312" TargetMode="External" /><Relationship Id="rId50" Type="http://schemas.openxmlformats.org/officeDocument/2006/relationships/hyperlink" Target="https://podminky.urs.cz/item/CS_URS_2024_02/894812316" TargetMode="External" /><Relationship Id="rId51" Type="http://schemas.openxmlformats.org/officeDocument/2006/relationships/hyperlink" Target="https://podminky.urs.cz/item/CS_URS_2024_02/894812317" TargetMode="External" /><Relationship Id="rId52" Type="http://schemas.openxmlformats.org/officeDocument/2006/relationships/hyperlink" Target="https://podminky.urs.cz/item/CS_URS_2024_02/894812331" TargetMode="External" /><Relationship Id="rId53" Type="http://schemas.openxmlformats.org/officeDocument/2006/relationships/hyperlink" Target="https://podminky.urs.cz/item/CS_URS_2024_02/894812339" TargetMode="External" /><Relationship Id="rId54" Type="http://schemas.openxmlformats.org/officeDocument/2006/relationships/hyperlink" Target="https://podminky.urs.cz/item/CS_URS_2024_02/894812356" TargetMode="External" /><Relationship Id="rId55" Type="http://schemas.openxmlformats.org/officeDocument/2006/relationships/hyperlink" Target="https://podminky.urs.cz/item/CS_URS_2024_02/897173113" TargetMode="External" /><Relationship Id="rId56" Type="http://schemas.openxmlformats.org/officeDocument/2006/relationships/hyperlink" Target="https://podminky.urs.cz/item/CS_URS_2024_02/899103112" TargetMode="External" /><Relationship Id="rId57" Type="http://schemas.openxmlformats.org/officeDocument/2006/relationships/hyperlink" Target="https://podminky.urs.cz/item/CS_URS_2024_02/899722113" TargetMode="External" /><Relationship Id="rId58" Type="http://schemas.openxmlformats.org/officeDocument/2006/relationships/hyperlink" Target="https://podminky.urs.cz/item/CS_URS_2024_02/919726122" TargetMode="External" /><Relationship Id="rId59" Type="http://schemas.openxmlformats.org/officeDocument/2006/relationships/hyperlink" Target="https://podminky.urs.cz/item/CS_URS_2024_02/977151128" TargetMode="External" /><Relationship Id="rId60" Type="http://schemas.openxmlformats.org/officeDocument/2006/relationships/hyperlink" Target="https://podminky.urs.cz/item/CS_URS_2024_02/998276101" TargetMode="External" /><Relationship Id="rId61" Type="http://schemas.openxmlformats.org/officeDocument/2006/relationships/hyperlink" Target="https://podminky.urs.cz/item/CS_URS_2024_02/711132111" TargetMode="External" /><Relationship Id="rId62" Type="http://schemas.openxmlformats.org/officeDocument/2006/relationships/hyperlink" Target="https://podminky.urs.cz/item/CS_URS_2024_02/711131111" TargetMode="External" /><Relationship Id="rId63" Type="http://schemas.openxmlformats.org/officeDocument/2006/relationships/hyperlink" Target="https://podminky.urs.cz/item/CS_URS_2024_02/711413121" TargetMode="External" /><Relationship Id="rId64" Type="http://schemas.openxmlformats.org/officeDocument/2006/relationships/hyperlink" Target="https://podminky.urs.cz/item/CS_URS_2024_02/998711101" TargetMode="External" /><Relationship Id="rId65" Type="http://schemas.openxmlformats.org/officeDocument/2006/relationships/hyperlink" Target="https://podminky.urs.cz/item/CS_URS_2024_02/722110114" TargetMode="External" /><Relationship Id="rId66" Type="http://schemas.openxmlformats.org/officeDocument/2006/relationships/hyperlink" Target="https://podminky.urs.cz/item/CS_URS_2024_02/722259107" TargetMode="External" /><Relationship Id="rId67" Type="http://schemas.openxmlformats.org/officeDocument/2006/relationships/hyperlink" Target="https://podminky.urs.cz/item/CS_URS_2024_02/891246131" TargetMode="External" /><Relationship Id="rId68" Type="http://schemas.openxmlformats.org/officeDocument/2006/relationships/hyperlink" Target="https://podminky.urs.cz/item/CS_URS_2024_02/998722101" TargetMode="External" /><Relationship Id="rId6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9001401" TargetMode="External" /><Relationship Id="rId2" Type="http://schemas.openxmlformats.org/officeDocument/2006/relationships/hyperlink" Target="https://podminky.urs.cz/item/CS_URS_2024_02/119001421" TargetMode="External" /><Relationship Id="rId3" Type="http://schemas.openxmlformats.org/officeDocument/2006/relationships/hyperlink" Target="https://podminky.urs.cz/item/CS_URS_2024_02/121151113" TargetMode="External" /><Relationship Id="rId4" Type="http://schemas.openxmlformats.org/officeDocument/2006/relationships/hyperlink" Target="https://podminky.urs.cz/item/CS_URS_2024_02/132212121" TargetMode="External" /><Relationship Id="rId5" Type="http://schemas.openxmlformats.org/officeDocument/2006/relationships/hyperlink" Target="https://podminky.urs.cz/item/CS_URS_2024_02/132254102" TargetMode="External" /><Relationship Id="rId6" Type="http://schemas.openxmlformats.org/officeDocument/2006/relationships/hyperlink" Target="https://podminky.urs.cz/item/CS_URS_2024_02/139001101" TargetMode="External" /><Relationship Id="rId7" Type="http://schemas.openxmlformats.org/officeDocument/2006/relationships/hyperlink" Target="https://podminky.urs.cz/item/CS_URS_2024_02/139711111" TargetMode="External" /><Relationship Id="rId8" Type="http://schemas.openxmlformats.org/officeDocument/2006/relationships/hyperlink" Target="https://podminky.urs.cz/item/CS_URS_2024_02/139911121" TargetMode="External" /><Relationship Id="rId9" Type="http://schemas.openxmlformats.org/officeDocument/2006/relationships/hyperlink" Target="https://podminky.urs.cz/item/CS_URS_2024_02/162211311" TargetMode="External" /><Relationship Id="rId10" Type="http://schemas.openxmlformats.org/officeDocument/2006/relationships/hyperlink" Target="https://podminky.urs.cz/item/CS_URS_2024_02/162211319" TargetMode="External" /><Relationship Id="rId11" Type="http://schemas.openxmlformats.org/officeDocument/2006/relationships/hyperlink" Target="https://podminky.urs.cz/item/CS_URS_2024_02/162251102" TargetMode="External" /><Relationship Id="rId12" Type="http://schemas.openxmlformats.org/officeDocument/2006/relationships/hyperlink" Target="https://podminky.urs.cz/item/CS_URS_2024_02/162751117" TargetMode="External" /><Relationship Id="rId13" Type="http://schemas.openxmlformats.org/officeDocument/2006/relationships/hyperlink" Target="https://podminky.urs.cz/item/CS_URS_2024_02/171201221" TargetMode="External" /><Relationship Id="rId14" Type="http://schemas.openxmlformats.org/officeDocument/2006/relationships/hyperlink" Target="https://podminky.urs.cz/item/CS_URS_2024_02/171251201" TargetMode="External" /><Relationship Id="rId15" Type="http://schemas.openxmlformats.org/officeDocument/2006/relationships/hyperlink" Target="https://podminky.urs.cz/item/CS_URS_2024_02/174111101" TargetMode="External" /><Relationship Id="rId16" Type="http://schemas.openxmlformats.org/officeDocument/2006/relationships/hyperlink" Target="https://podminky.urs.cz/item/CS_URS_2024_02/174151101" TargetMode="External" /><Relationship Id="rId17" Type="http://schemas.openxmlformats.org/officeDocument/2006/relationships/hyperlink" Target="https://podminky.urs.cz/item/CS_URS_2024_02/175151101" TargetMode="External" /><Relationship Id="rId18" Type="http://schemas.openxmlformats.org/officeDocument/2006/relationships/hyperlink" Target="https://podminky.urs.cz/item/CS_URS_2024_02/181351103" TargetMode="External" /><Relationship Id="rId19" Type="http://schemas.openxmlformats.org/officeDocument/2006/relationships/hyperlink" Target="https://podminky.urs.cz/item/CS_URS_2024_02/181411131" TargetMode="External" /><Relationship Id="rId20" Type="http://schemas.openxmlformats.org/officeDocument/2006/relationships/hyperlink" Target="https://podminky.urs.cz/item/CS_URS_2024_02/181951111" TargetMode="External" /><Relationship Id="rId21" Type="http://schemas.openxmlformats.org/officeDocument/2006/relationships/hyperlink" Target="https://podminky.urs.cz/item/CS_URS_2024_02/451572111" TargetMode="External" /><Relationship Id="rId22" Type="http://schemas.openxmlformats.org/officeDocument/2006/relationships/hyperlink" Target="https://podminky.urs.cz/item/CS_URS_2024_02/857212122" TargetMode="External" /><Relationship Id="rId23" Type="http://schemas.openxmlformats.org/officeDocument/2006/relationships/hyperlink" Target="https://podminky.urs.cz/item/CS_URS_2024_02/857242122" TargetMode="External" /><Relationship Id="rId24" Type="http://schemas.openxmlformats.org/officeDocument/2006/relationships/hyperlink" Target="https://podminky.urs.cz/item/CS_URS_2024_02/871241141" TargetMode="External" /><Relationship Id="rId25" Type="http://schemas.openxmlformats.org/officeDocument/2006/relationships/hyperlink" Target="https://podminky.urs.cz/item/CS_URS_2024_02/877241110" TargetMode="External" /><Relationship Id="rId26" Type="http://schemas.openxmlformats.org/officeDocument/2006/relationships/hyperlink" Target="https://podminky.urs.cz/item/CS_URS_2024_02/891211222" TargetMode="External" /><Relationship Id="rId27" Type="http://schemas.openxmlformats.org/officeDocument/2006/relationships/hyperlink" Target="https://podminky.urs.cz/item/CS_URS_2024_02/891212312" TargetMode="External" /><Relationship Id="rId28" Type="http://schemas.openxmlformats.org/officeDocument/2006/relationships/hyperlink" Target="https://podminky.urs.cz/item/CS_URS_2024_02/891215321" TargetMode="External" /><Relationship Id="rId29" Type="http://schemas.openxmlformats.org/officeDocument/2006/relationships/hyperlink" Target="https://podminky.urs.cz/item/CS_URS_2024_02/891241222" TargetMode="External" /><Relationship Id="rId30" Type="http://schemas.openxmlformats.org/officeDocument/2006/relationships/hyperlink" Target="https://podminky.urs.cz/item/CS_URS_2024_02/892241111" TargetMode="External" /><Relationship Id="rId31" Type="http://schemas.openxmlformats.org/officeDocument/2006/relationships/hyperlink" Target="https://podminky.urs.cz/item/CS_URS_2024_02/892273122" TargetMode="External" /><Relationship Id="rId32" Type="http://schemas.openxmlformats.org/officeDocument/2006/relationships/hyperlink" Target="https://podminky.urs.cz/item/CS_URS_2024_02/892372111" TargetMode="External" /><Relationship Id="rId33" Type="http://schemas.openxmlformats.org/officeDocument/2006/relationships/hyperlink" Target="https://podminky.urs.cz/item/CS_URS_2024_02/893215121" TargetMode="External" /><Relationship Id="rId34" Type="http://schemas.openxmlformats.org/officeDocument/2006/relationships/hyperlink" Target="https://podminky.urs.cz/item/CS_URS_2024_02/899722113" TargetMode="External" /><Relationship Id="rId35" Type="http://schemas.openxmlformats.org/officeDocument/2006/relationships/hyperlink" Target="https://podminky.urs.cz/item/CS_URS_2024_02/977151123" TargetMode="External" /><Relationship Id="rId36" Type="http://schemas.openxmlformats.org/officeDocument/2006/relationships/hyperlink" Target="https://podminky.urs.cz/item/CS_URS_2024_02/998276101" TargetMode="External" /><Relationship Id="rId37" Type="http://schemas.openxmlformats.org/officeDocument/2006/relationships/hyperlink" Target="https://podminky.urs.cz/item/CS_URS_2024_02/722173989" TargetMode="External" /><Relationship Id="rId38" Type="http://schemas.openxmlformats.org/officeDocument/2006/relationships/hyperlink" Target="https://podminky.urs.cz/item/CS_URS_2024_02/722190901" TargetMode="External" /><Relationship Id="rId39" Type="http://schemas.openxmlformats.org/officeDocument/2006/relationships/hyperlink" Target="https://podminky.urs.cz/item/CS_URS_2024_02/230202033" TargetMode="External" /><Relationship Id="rId40" Type="http://schemas.openxmlformats.org/officeDocument/2006/relationships/hyperlink" Target="https://podminky.urs.cz/item/CS_URS_2024_02/230202072" TargetMode="External" /><Relationship Id="rId41" Type="http://schemas.openxmlformats.org/officeDocument/2006/relationships/hyperlink" Target="https://podminky.urs.cz/item/CS_URS_2024_02/230202121" TargetMode="External" /><Relationship Id="rId42" Type="http://schemas.openxmlformats.org/officeDocument/2006/relationships/hyperlink" Target="https://podminky.urs.cz/item/CS_URS_2024_02/230202226" TargetMode="External" /><Relationship Id="rId4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34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14-2024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ZŠ F-M ul. J. Čapka 2555 - tělocvična ll.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25. 7. 2024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>DK projekt s r.o., Ostrava-Muglinov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Kubalová J.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'IO 01 - Přípojka jednotné...'!J30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'IO 01 - Přípojka jednotné...'!P86</f>
        <v>0</v>
      </c>
      <c r="AV55" s="123">
        <f>'IO 01 - Přípojka jednotné...'!J33</f>
        <v>0</v>
      </c>
      <c r="AW55" s="123">
        <f>'IO 01 - Přípojka jednotné...'!J34</f>
        <v>0</v>
      </c>
      <c r="AX55" s="123">
        <f>'IO 01 - Přípojka jednotné...'!J35</f>
        <v>0</v>
      </c>
      <c r="AY55" s="123">
        <f>'IO 01 - Přípojka jednotné...'!J36</f>
        <v>0</v>
      </c>
      <c r="AZ55" s="123">
        <f>'IO 01 - Přípojka jednotné...'!F33</f>
        <v>0</v>
      </c>
      <c r="BA55" s="123">
        <f>'IO 01 - Přípojka jednotné...'!F34</f>
        <v>0</v>
      </c>
      <c r="BB55" s="123">
        <f>'IO 01 - Přípojka jednotné...'!F35</f>
        <v>0</v>
      </c>
      <c r="BC55" s="123">
        <f>'IO 01 - Přípojka jednotné...'!F36</f>
        <v>0</v>
      </c>
      <c r="BD55" s="125">
        <f>'IO 01 - Přípojka jednotné...'!F37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'IO 02 - Areálová splaškov...'!J30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'IO 02 - Areálová splaškov...'!P85</f>
        <v>0</v>
      </c>
      <c r="AV56" s="123">
        <f>'IO 02 - Areálová splaškov...'!J33</f>
        <v>0</v>
      </c>
      <c r="AW56" s="123">
        <f>'IO 02 - Areálová splaškov...'!J34</f>
        <v>0</v>
      </c>
      <c r="AX56" s="123">
        <f>'IO 02 - Areálová splaškov...'!J35</f>
        <v>0</v>
      </c>
      <c r="AY56" s="123">
        <f>'IO 02 - Areálová splaškov...'!J36</f>
        <v>0</v>
      </c>
      <c r="AZ56" s="123">
        <f>'IO 02 - Areálová splaškov...'!F33</f>
        <v>0</v>
      </c>
      <c r="BA56" s="123">
        <f>'IO 02 - Areálová splaškov...'!F34</f>
        <v>0</v>
      </c>
      <c r="BB56" s="123">
        <f>'IO 02 - Areálová splaškov...'!F35</f>
        <v>0</v>
      </c>
      <c r="BC56" s="123">
        <f>'IO 02 - Areálová splaškov...'!F36</f>
        <v>0</v>
      </c>
      <c r="BD56" s="125">
        <f>'IO 02 - Areálová splaškov...'!F37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114" t="s">
        <v>76</v>
      </c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'IO 03 - Areálová dešťová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'IO 03 - Areálová dešťová ...'!P90</f>
        <v>0</v>
      </c>
      <c r="AV57" s="123">
        <f>'IO 03 - Areálová dešťová ...'!J33</f>
        <v>0</v>
      </c>
      <c r="AW57" s="123">
        <f>'IO 03 - Areálová dešťová ...'!J34</f>
        <v>0</v>
      </c>
      <c r="AX57" s="123">
        <f>'IO 03 - Areálová dešťová ...'!J35</f>
        <v>0</v>
      </c>
      <c r="AY57" s="123">
        <f>'IO 03 - Areálová dešťová ...'!J36</f>
        <v>0</v>
      </c>
      <c r="AZ57" s="123">
        <f>'IO 03 - Areálová dešťová ...'!F33</f>
        <v>0</v>
      </c>
      <c r="BA57" s="123">
        <f>'IO 03 - Areálová dešťová ...'!F34</f>
        <v>0</v>
      </c>
      <c r="BB57" s="123">
        <f>'IO 03 - Areálová dešťová ...'!F35</f>
        <v>0</v>
      </c>
      <c r="BC57" s="123">
        <f>'IO 03 - Areálová dešťová ...'!F36</f>
        <v>0</v>
      </c>
      <c r="BD57" s="125">
        <f>'IO 03 - Areálová dešťová ...'!F37</f>
        <v>0</v>
      </c>
      <c r="BE57" s="7"/>
      <c r="BT57" s="126" t="s">
        <v>80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82</v>
      </c>
    </row>
    <row r="58" s="7" customFormat="1" ht="16.5" customHeight="1">
      <c r="A58" s="114" t="s">
        <v>76</v>
      </c>
      <c r="B58" s="115"/>
      <c r="C58" s="116"/>
      <c r="D58" s="117" t="s">
        <v>89</v>
      </c>
      <c r="E58" s="117"/>
      <c r="F58" s="117"/>
      <c r="G58" s="117"/>
      <c r="H58" s="117"/>
      <c r="I58" s="118"/>
      <c r="J58" s="117" t="s">
        <v>90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'IO 04 - Oprava stávající 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7">
        <v>0</v>
      </c>
      <c r="AT58" s="128">
        <f>ROUND(SUM(AV58:AW58),2)</f>
        <v>0</v>
      </c>
      <c r="AU58" s="129">
        <f>'IO 04 - Oprava stávající ...'!P89</f>
        <v>0</v>
      </c>
      <c r="AV58" s="128">
        <f>'IO 04 - Oprava stávající ...'!J33</f>
        <v>0</v>
      </c>
      <c r="AW58" s="128">
        <f>'IO 04 - Oprava stávající ...'!J34</f>
        <v>0</v>
      </c>
      <c r="AX58" s="128">
        <f>'IO 04 - Oprava stávající ...'!J35</f>
        <v>0</v>
      </c>
      <c r="AY58" s="128">
        <f>'IO 04 - Oprava stávající ...'!J36</f>
        <v>0</v>
      </c>
      <c r="AZ58" s="128">
        <f>'IO 04 - Oprava stávající ...'!F33</f>
        <v>0</v>
      </c>
      <c r="BA58" s="128">
        <f>'IO 04 - Oprava stávající ...'!F34</f>
        <v>0</v>
      </c>
      <c r="BB58" s="128">
        <f>'IO 04 - Oprava stávající ...'!F35</f>
        <v>0</v>
      </c>
      <c r="BC58" s="128">
        <f>'IO 04 - Oprava stávající ...'!F36</f>
        <v>0</v>
      </c>
      <c r="BD58" s="130">
        <f>'IO 04 - Oprava stávající ...'!F37</f>
        <v>0</v>
      </c>
      <c r="BE58" s="7"/>
      <c r="BT58" s="126" t="s">
        <v>80</v>
      </c>
      <c r="BV58" s="126" t="s">
        <v>74</v>
      </c>
      <c r="BW58" s="126" t="s">
        <v>91</v>
      </c>
      <c r="BX58" s="126" t="s">
        <v>5</v>
      </c>
      <c r="CL58" s="126" t="s">
        <v>19</v>
      </c>
      <c r="CM58" s="126" t="s">
        <v>82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w9RaXKDQBD3XuXo0SywZjBmGB89imdIg32cYym5LJ7d7lsIB+bGG0/vSmNC/0f+H6evwXTcrqaDzaLxM2HwVFw==" hashValue="hf+yHXDFI8bRBQgs2kTlV7K4YXFW0x6fiVaeigXBGH5BlQYu2zuAXZVOHNf7FUuZKVdL6W0Msbkz+sAJRZFgJ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IO 01 - Přípojka jednotné...'!C2" display="/"/>
    <hyperlink ref="A56" location="'IO 02 - Areálová splaškov...'!C2" display="/"/>
    <hyperlink ref="A57" location="'IO 03 - Areálová dešťová ...'!C2" display="/"/>
    <hyperlink ref="A58" location="'IO 04 - Oprava stávajíc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ZŠ F-M ul. J. Čapka 2555 - tělocvična ll.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25. 7. 2024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31</v>
      </c>
      <c r="F21" s="41"/>
      <c r="G21" s="41"/>
      <c r="H21" s="41"/>
      <c r="I21" s="135" t="s">
        <v>27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27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ROUND((SUM(BE86:BE178)),  2)</f>
        <v>0</v>
      </c>
      <c r="G33" s="41"/>
      <c r="H33" s="41"/>
      <c r="I33" s="151">
        <v>0.20999999999999999</v>
      </c>
      <c r="J33" s="150">
        <f>ROUND(((SUM(BE86:BE178))*I33),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ROUND((SUM(BF86:BF178)),  2)</f>
        <v>0</v>
      </c>
      <c r="G34" s="41"/>
      <c r="H34" s="41"/>
      <c r="I34" s="151">
        <v>0.12</v>
      </c>
      <c r="J34" s="150">
        <f>ROUND(((SUM(BF86:BF178))*I34),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ROUND((SUM(BG86:BG178)),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ROUND((SUM(BH86:BH178)),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ROUND((SUM(BI86:BI178)),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ZŠ F-M ul. J. Čapka 2555 - tělocvična ll.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IO 01 - Přípojka jednotné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>DK projekt s r.o., Ostrava-Muglinov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Kubalová J.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J134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J148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J152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J173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J176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106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ZŠ F-M ul. J. Čapka 2555 - tělocvična ll.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93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IO 01 - Přípojka jednotné kanalizace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 xml:space="preserve"> </v>
      </c>
      <c r="G80" s="43"/>
      <c r="H80" s="43"/>
      <c r="I80" s="35" t="s">
        <v>23</v>
      </c>
      <c r="J80" s="75" t="str">
        <f>IF(J12="","",J12)</f>
        <v>25. 7. 2024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25</v>
      </c>
      <c r="D82" s="43"/>
      <c r="E82" s="43"/>
      <c r="F82" s="30" t="str">
        <f>E15</f>
        <v xml:space="preserve"> </v>
      </c>
      <c r="G82" s="43"/>
      <c r="H82" s="43"/>
      <c r="I82" s="35" t="s">
        <v>30</v>
      </c>
      <c r="J82" s="39" t="str">
        <f>E21</f>
        <v>DK projekt s r.o., Ostrava-Muglinov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28</v>
      </c>
      <c r="D83" s="43"/>
      <c r="E83" s="43"/>
      <c r="F83" s="30" t="str">
        <f>IF(E18="","",E18)</f>
        <v>Vyplň údaj</v>
      </c>
      <c r="G83" s="43"/>
      <c r="H83" s="43"/>
      <c r="I83" s="35" t="s">
        <v>33</v>
      </c>
      <c r="J83" s="39" t="str">
        <f>E24</f>
        <v>Kubalová J.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107</v>
      </c>
      <c r="D85" s="183" t="s">
        <v>57</v>
      </c>
      <c r="E85" s="183" t="s">
        <v>53</v>
      </c>
      <c r="F85" s="183" t="s">
        <v>54</v>
      </c>
      <c r="G85" s="183" t="s">
        <v>108</v>
      </c>
      <c r="H85" s="183" t="s">
        <v>109</v>
      </c>
      <c r="I85" s="183" t="s">
        <v>110</v>
      </c>
      <c r="J85" s="184" t="s">
        <v>97</v>
      </c>
      <c r="K85" s="185" t="s">
        <v>111</v>
      </c>
      <c r="L85" s="186"/>
      <c r="M85" s="95" t="s">
        <v>19</v>
      </c>
      <c r="N85" s="96" t="s">
        <v>42</v>
      </c>
      <c r="O85" s="96" t="s">
        <v>112</v>
      </c>
      <c r="P85" s="96" t="s">
        <v>113</v>
      </c>
      <c r="Q85" s="96" t="s">
        <v>114</v>
      </c>
      <c r="R85" s="96" t="s">
        <v>115</v>
      </c>
      <c r="S85" s="96" t="s">
        <v>116</v>
      </c>
      <c r="T85" s="97" t="s">
        <v>117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118</v>
      </c>
      <c r="D86" s="43"/>
      <c r="E86" s="43"/>
      <c r="F86" s="43"/>
      <c r="G86" s="43"/>
      <c r="H86" s="43"/>
      <c r="I86" s="43"/>
      <c r="J86" s="187">
        <f>BK86</f>
        <v>0</v>
      </c>
      <c r="K86" s="43"/>
      <c r="L86" s="47"/>
      <c r="M86" s="98"/>
      <c r="N86" s="188"/>
      <c r="O86" s="99"/>
      <c r="P86" s="189">
        <f>P87</f>
        <v>0</v>
      </c>
      <c r="Q86" s="99"/>
      <c r="R86" s="189">
        <f>R87</f>
        <v>30.273340350000002</v>
      </c>
      <c r="S86" s="99"/>
      <c r="T86" s="190">
        <f>T87</f>
        <v>0.0082800000000000009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98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71</v>
      </c>
      <c r="E87" s="195" t="s">
        <v>119</v>
      </c>
      <c r="F87" s="195" t="s">
        <v>120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P88+P134+P148+P152+P173+P176</f>
        <v>0</v>
      </c>
      <c r="Q87" s="200"/>
      <c r="R87" s="201">
        <f>R88+R134+R148+R152+R173+R176</f>
        <v>30.273340350000002</v>
      </c>
      <c r="S87" s="200"/>
      <c r="T87" s="202">
        <f>T88+T134+T148+T152+T173+T176</f>
        <v>0.0082800000000000009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80</v>
      </c>
      <c r="AT87" s="204" t="s">
        <v>71</v>
      </c>
      <c r="AU87" s="204" t="s">
        <v>72</v>
      </c>
      <c r="AY87" s="203" t="s">
        <v>121</v>
      </c>
      <c r="BK87" s="205">
        <f>BK88+BK134+BK148+BK152+BK173+BK176</f>
        <v>0</v>
      </c>
    </row>
    <row r="88" s="12" customFormat="1" ht="22.8" customHeight="1">
      <c r="A88" s="12"/>
      <c r="B88" s="192"/>
      <c r="C88" s="193"/>
      <c r="D88" s="194" t="s">
        <v>71</v>
      </c>
      <c r="E88" s="206" t="s">
        <v>80</v>
      </c>
      <c r="F88" s="206" t="s">
        <v>122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SUM(P89:P133)</f>
        <v>0</v>
      </c>
      <c r="Q88" s="200"/>
      <c r="R88" s="201">
        <f>SUM(R89:R133)</f>
        <v>18.8262</v>
      </c>
      <c r="S88" s="200"/>
      <c r="T88" s="202">
        <f>SUM(T89:T133)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80</v>
      </c>
      <c r="AT88" s="204" t="s">
        <v>71</v>
      </c>
      <c r="AU88" s="204" t="s">
        <v>80</v>
      </c>
      <c r="AY88" s="203" t="s">
        <v>121</v>
      </c>
      <c r="BK88" s="205">
        <f>SUM(BK89:BK133)</f>
        <v>0</v>
      </c>
    </row>
    <row r="89" s="2" customFormat="1" ht="49.05" customHeight="1">
      <c r="A89" s="41"/>
      <c r="B89" s="42"/>
      <c r="C89" s="208" t="s">
        <v>80</v>
      </c>
      <c r="D89" s="208" t="s">
        <v>123</v>
      </c>
      <c r="E89" s="209" t="s">
        <v>124</v>
      </c>
      <c r="F89" s="210" t="s">
        <v>125</v>
      </c>
      <c r="G89" s="211" t="s">
        <v>126</v>
      </c>
      <c r="H89" s="212">
        <v>1.1000000000000001</v>
      </c>
      <c r="I89" s="213"/>
      <c r="J89" s="214">
        <f>ROUND(I89*H89,2)</f>
        <v>0</v>
      </c>
      <c r="K89" s="215"/>
      <c r="L89" s="47"/>
      <c r="M89" s="216" t="s">
        <v>19</v>
      </c>
      <c r="N89" s="217" t="s">
        <v>43</v>
      </c>
      <c r="O89" s="87"/>
      <c r="P89" s="218">
        <f>O89*H89</f>
        <v>0</v>
      </c>
      <c r="Q89" s="218">
        <v>0.036900000000000002</v>
      </c>
      <c r="R89" s="218">
        <f>Q89*H89</f>
        <v>0.040590000000000008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127</v>
      </c>
      <c r="AT89" s="220" t="s">
        <v>123</v>
      </c>
      <c r="AU89" s="220" t="s">
        <v>82</v>
      </c>
      <c r="AY89" s="20" t="s">
        <v>121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80</v>
      </c>
      <c r="BK89" s="221">
        <f>ROUND(I89*H89,2)</f>
        <v>0</v>
      </c>
      <c r="BL89" s="20" t="s">
        <v>127</v>
      </c>
      <c r="BM89" s="220" t="s">
        <v>128</v>
      </c>
    </row>
    <row r="90" s="2" customFormat="1">
      <c r="A90" s="41"/>
      <c r="B90" s="42"/>
      <c r="C90" s="43"/>
      <c r="D90" s="222" t="s">
        <v>129</v>
      </c>
      <c r="E90" s="43"/>
      <c r="F90" s="223" t="s">
        <v>130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129</v>
      </c>
      <c r="AU90" s="20" t="s">
        <v>82</v>
      </c>
    </row>
    <row r="91" s="2" customFormat="1" ht="16.5" customHeight="1">
      <c r="A91" s="41"/>
      <c r="B91" s="42"/>
      <c r="C91" s="208" t="s">
        <v>82</v>
      </c>
      <c r="D91" s="208" t="s">
        <v>123</v>
      </c>
      <c r="E91" s="209" t="s">
        <v>131</v>
      </c>
      <c r="F91" s="210" t="s">
        <v>132</v>
      </c>
      <c r="G91" s="211" t="s">
        <v>133</v>
      </c>
      <c r="H91" s="212">
        <v>90</v>
      </c>
      <c r="I91" s="213"/>
      <c r="J91" s="214">
        <f>ROUND(I91*H91,2)</f>
        <v>0</v>
      </c>
      <c r="K91" s="215"/>
      <c r="L91" s="47"/>
      <c r="M91" s="216" t="s">
        <v>19</v>
      </c>
      <c r="N91" s="217" t="s">
        <v>43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127</v>
      </c>
      <c r="AT91" s="220" t="s">
        <v>123</v>
      </c>
      <c r="AU91" s="220" t="s">
        <v>82</v>
      </c>
      <c r="AY91" s="20" t="s">
        <v>121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80</v>
      </c>
      <c r="BK91" s="221">
        <f>ROUND(I91*H91,2)</f>
        <v>0</v>
      </c>
      <c r="BL91" s="20" t="s">
        <v>127</v>
      </c>
      <c r="BM91" s="220" t="s">
        <v>134</v>
      </c>
    </row>
    <row r="92" s="2" customFormat="1">
      <c r="A92" s="41"/>
      <c r="B92" s="42"/>
      <c r="C92" s="43"/>
      <c r="D92" s="222" t="s">
        <v>129</v>
      </c>
      <c r="E92" s="43"/>
      <c r="F92" s="223" t="s">
        <v>135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129</v>
      </c>
      <c r="AU92" s="20" t="s">
        <v>82</v>
      </c>
    </row>
    <row r="93" s="2" customFormat="1" ht="24.15" customHeight="1">
      <c r="A93" s="41"/>
      <c r="B93" s="42"/>
      <c r="C93" s="208" t="s">
        <v>136</v>
      </c>
      <c r="D93" s="208" t="s">
        <v>123</v>
      </c>
      <c r="E93" s="209" t="s">
        <v>137</v>
      </c>
      <c r="F93" s="210" t="s">
        <v>138</v>
      </c>
      <c r="G93" s="211" t="s">
        <v>139</v>
      </c>
      <c r="H93" s="212">
        <v>3.8290000000000002</v>
      </c>
      <c r="I93" s="213"/>
      <c r="J93" s="214">
        <f>ROUND(I93*H93,2)</f>
        <v>0</v>
      </c>
      <c r="K93" s="215"/>
      <c r="L93" s="47"/>
      <c r="M93" s="216" t="s">
        <v>19</v>
      </c>
      <c r="N93" s="217" t="s">
        <v>43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127</v>
      </c>
      <c r="AT93" s="220" t="s">
        <v>123</v>
      </c>
      <c r="AU93" s="220" t="s">
        <v>82</v>
      </c>
      <c r="AY93" s="20" t="s">
        <v>121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80</v>
      </c>
      <c r="BK93" s="221">
        <f>ROUND(I93*H93,2)</f>
        <v>0</v>
      </c>
      <c r="BL93" s="20" t="s">
        <v>127</v>
      </c>
      <c r="BM93" s="220" t="s">
        <v>140</v>
      </c>
    </row>
    <row r="94" s="2" customFormat="1">
      <c r="A94" s="41"/>
      <c r="B94" s="42"/>
      <c r="C94" s="43"/>
      <c r="D94" s="222" t="s">
        <v>129</v>
      </c>
      <c r="E94" s="43"/>
      <c r="F94" s="223" t="s">
        <v>141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129</v>
      </c>
      <c r="AU94" s="20" t="s">
        <v>82</v>
      </c>
    </row>
    <row r="95" s="13" customFormat="1">
      <c r="A95" s="13"/>
      <c r="B95" s="227"/>
      <c r="C95" s="228"/>
      <c r="D95" s="229" t="s">
        <v>142</v>
      </c>
      <c r="E95" s="230" t="s">
        <v>19</v>
      </c>
      <c r="F95" s="231" t="s">
        <v>143</v>
      </c>
      <c r="G95" s="228"/>
      <c r="H95" s="232">
        <v>3.8290000000000002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142</v>
      </c>
      <c r="AU95" s="238" t="s">
        <v>82</v>
      </c>
      <c r="AV95" s="13" t="s">
        <v>82</v>
      </c>
      <c r="AW95" s="13" t="s">
        <v>32</v>
      </c>
      <c r="AX95" s="13" t="s">
        <v>72</v>
      </c>
      <c r="AY95" s="238" t="s">
        <v>121</v>
      </c>
    </row>
    <row r="96" s="14" customFormat="1">
      <c r="A96" s="14"/>
      <c r="B96" s="239"/>
      <c r="C96" s="240"/>
      <c r="D96" s="229" t="s">
        <v>142</v>
      </c>
      <c r="E96" s="241" t="s">
        <v>19</v>
      </c>
      <c r="F96" s="242" t="s">
        <v>144</v>
      </c>
      <c r="G96" s="240"/>
      <c r="H96" s="243">
        <v>3.8290000000000002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142</v>
      </c>
      <c r="AU96" s="249" t="s">
        <v>82</v>
      </c>
      <c r="AV96" s="14" t="s">
        <v>127</v>
      </c>
      <c r="AW96" s="14" t="s">
        <v>32</v>
      </c>
      <c r="AX96" s="14" t="s">
        <v>80</v>
      </c>
      <c r="AY96" s="249" t="s">
        <v>121</v>
      </c>
    </row>
    <row r="97" s="2" customFormat="1" ht="24.15" customHeight="1">
      <c r="A97" s="41"/>
      <c r="B97" s="42"/>
      <c r="C97" s="208" t="s">
        <v>127</v>
      </c>
      <c r="D97" s="208" t="s">
        <v>123</v>
      </c>
      <c r="E97" s="209" t="s">
        <v>145</v>
      </c>
      <c r="F97" s="210" t="s">
        <v>146</v>
      </c>
      <c r="G97" s="211" t="s">
        <v>139</v>
      </c>
      <c r="H97" s="212">
        <v>7.9749999999999996</v>
      </c>
      <c r="I97" s="213"/>
      <c r="J97" s="214">
        <f>ROUND(I97*H97,2)</f>
        <v>0</v>
      </c>
      <c r="K97" s="215"/>
      <c r="L97" s="47"/>
      <c r="M97" s="216" t="s">
        <v>19</v>
      </c>
      <c r="N97" s="217" t="s">
        <v>43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127</v>
      </c>
      <c r="AT97" s="220" t="s">
        <v>123</v>
      </c>
      <c r="AU97" s="220" t="s">
        <v>82</v>
      </c>
      <c r="AY97" s="20" t="s">
        <v>121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80</v>
      </c>
      <c r="BK97" s="221">
        <f>ROUND(I97*H97,2)</f>
        <v>0</v>
      </c>
      <c r="BL97" s="20" t="s">
        <v>127</v>
      </c>
      <c r="BM97" s="220" t="s">
        <v>147</v>
      </c>
    </row>
    <row r="98" s="2" customFormat="1">
      <c r="A98" s="41"/>
      <c r="B98" s="42"/>
      <c r="C98" s="43"/>
      <c r="D98" s="222" t="s">
        <v>129</v>
      </c>
      <c r="E98" s="43"/>
      <c r="F98" s="223" t="s">
        <v>148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129</v>
      </c>
      <c r="AU98" s="20" t="s">
        <v>82</v>
      </c>
    </row>
    <row r="99" s="15" customFormat="1">
      <c r="A99" s="15"/>
      <c r="B99" s="250"/>
      <c r="C99" s="251"/>
      <c r="D99" s="229" t="s">
        <v>142</v>
      </c>
      <c r="E99" s="252" t="s">
        <v>19</v>
      </c>
      <c r="F99" s="253" t="s">
        <v>149</v>
      </c>
      <c r="G99" s="251"/>
      <c r="H99" s="252" t="s">
        <v>19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9" t="s">
        <v>142</v>
      </c>
      <c r="AU99" s="259" t="s">
        <v>82</v>
      </c>
      <c r="AV99" s="15" t="s">
        <v>80</v>
      </c>
      <c r="AW99" s="15" t="s">
        <v>32</v>
      </c>
      <c r="AX99" s="15" t="s">
        <v>72</v>
      </c>
      <c r="AY99" s="259" t="s">
        <v>121</v>
      </c>
    </row>
    <row r="100" s="13" customFormat="1">
      <c r="A100" s="13"/>
      <c r="B100" s="227"/>
      <c r="C100" s="228"/>
      <c r="D100" s="229" t="s">
        <v>142</v>
      </c>
      <c r="E100" s="230" t="s">
        <v>19</v>
      </c>
      <c r="F100" s="231" t="s">
        <v>150</v>
      </c>
      <c r="G100" s="228"/>
      <c r="H100" s="232">
        <v>7.9749999999999996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142</v>
      </c>
      <c r="AU100" s="238" t="s">
        <v>82</v>
      </c>
      <c r="AV100" s="13" t="s">
        <v>82</v>
      </c>
      <c r="AW100" s="13" t="s">
        <v>32</v>
      </c>
      <c r="AX100" s="13" t="s">
        <v>80</v>
      </c>
      <c r="AY100" s="238" t="s">
        <v>121</v>
      </c>
    </row>
    <row r="101" s="2" customFormat="1" ht="24.15" customHeight="1">
      <c r="A101" s="41"/>
      <c r="B101" s="42"/>
      <c r="C101" s="208" t="s">
        <v>151</v>
      </c>
      <c r="D101" s="208" t="s">
        <v>123</v>
      </c>
      <c r="E101" s="209" t="s">
        <v>152</v>
      </c>
      <c r="F101" s="210" t="s">
        <v>153</v>
      </c>
      <c r="G101" s="211" t="s">
        <v>139</v>
      </c>
      <c r="H101" s="212">
        <v>46.255000000000003</v>
      </c>
      <c r="I101" s="213"/>
      <c r="J101" s="214">
        <f>ROUND(I101*H101,2)</f>
        <v>0</v>
      </c>
      <c r="K101" s="215"/>
      <c r="L101" s="47"/>
      <c r="M101" s="216" t="s">
        <v>19</v>
      </c>
      <c r="N101" s="217" t="s">
        <v>43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127</v>
      </c>
      <c r="AT101" s="220" t="s">
        <v>123</v>
      </c>
      <c r="AU101" s="220" t="s">
        <v>82</v>
      </c>
      <c r="AY101" s="20" t="s">
        <v>121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80</v>
      </c>
      <c r="BK101" s="221">
        <f>ROUND(I101*H101,2)</f>
        <v>0</v>
      </c>
      <c r="BL101" s="20" t="s">
        <v>127</v>
      </c>
      <c r="BM101" s="220" t="s">
        <v>154</v>
      </c>
    </row>
    <row r="102" s="2" customFormat="1">
      <c r="A102" s="41"/>
      <c r="B102" s="42"/>
      <c r="C102" s="43"/>
      <c r="D102" s="222" t="s">
        <v>129</v>
      </c>
      <c r="E102" s="43"/>
      <c r="F102" s="223" t="s">
        <v>155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129</v>
      </c>
      <c r="AU102" s="20" t="s">
        <v>82</v>
      </c>
    </row>
    <row r="103" s="13" customFormat="1">
      <c r="A103" s="13"/>
      <c r="B103" s="227"/>
      <c r="C103" s="228"/>
      <c r="D103" s="229" t="s">
        <v>142</v>
      </c>
      <c r="E103" s="230" t="s">
        <v>19</v>
      </c>
      <c r="F103" s="231" t="s">
        <v>156</v>
      </c>
      <c r="G103" s="228"/>
      <c r="H103" s="232">
        <v>54.229999999999997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142</v>
      </c>
      <c r="AU103" s="238" t="s">
        <v>82</v>
      </c>
      <c r="AV103" s="13" t="s">
        <v>82</v>
      </c>
      <c r="AW103" s="13" t="s">
        <v>32</v>
      </c>
      <c r="AX103" s="13" t="s">
        <v>72</v>
      </c>
      <c r="AY103" s="238" t="s">
        <v>121</v>
      </c>
    </row>
    <row r="104" s="13" customFormat="1">
      <c r="A104" s="13"/>
      <c r="B104" s="227"/>
      <c r="C104" s="228"/>
      <c r="D104" s="229" t="s">
        <v>142</v>
      </c>
      <c r="E104" s="230" t="s">
        <v>19</v>
      </c>
      <c r="F104" s="231" t="s">
        <v>157</v>
      </c>
      <c r="G104" s="228"/>
      <c r="H104" s="232">
        <v>-7.9749999999999996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142</v>
      </c>
      <c r="AU104" s="238" t="s">
        <v>82</v>
      </c>
      <c r="AV104" s="13" t="s">
        <v>82</v>
      </c>
      <c r="AW104" s="13" t="s">
        <v>32</v>
      </c>
      <c r="AX104" s="13" t="s">
        <v>72</v>
      </c>
      <c r="AY104" s="238" t="s">
        <v>121</v>
      </c>
    </row>
    <row r="105" s="14" customFormat="1">
      <c r="A105" s="14"/>
      <c r="B105" s="239"/>
      <c r="C105" s="240"/>
      <c r="D105" s="229" t="s">
        <v>142</v>
      </c>
      <c r="E105" s="241" t="s">
        <v>19</v>
      </c>
      <c r="F105" s="242" t="s">
        <v>144</v>
      </c>
      <c r="G105" s="240"/>
      <c r="H105" s="243">
        <v>46.254999999999995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142</v>
      </c>
      <c r="AU105" s="249" t="s">
        <v>82</v>
      </c>
      <c r="AV105" s="14" t="s">
        <v>127</v>
      </c>
      <c r="AW105" s="14" t="s">
        <v>32</v>
      </c>
      <c r="AX105" s="14" t="s">
        <v>80</v>
      </c>
      <c r="AY105" s="249" t="s">
        <v>121</v>
      </c>
    </row>
    <row r="106" s="2" customFormat="1" ht="24.15" customHeight="1">
      <c r="A106" s="41"/>
      <c r="B106" s="42"/>
      <c r="C106" s="208" t="s">
        <v>158</v>
      </c>
      <c r="D106" s="208" t="s">
        <v>123</v>
      </c>
      <c r="E106" s="209" t="s">
        <v>159</v>
      </c>
      <c r="F106" s="210" t="s">
        <v>160</v>
      </c>
      <c r="G106" s="211" t="s">
        <v>133</v>
      </c>
      <c r="H106" s="212">
        <v>98.599999999999994</v>
      </c>
      <c r="I106" s="213"/>
      <c r="J106" s="214">
        <f>ROUND(I106*H106,2)</f>
        <v>0</v>
      </c>
      <c r="K106" s="215"/>
      <c r="L106" s="47"/>
      <c r="M106" s="216" t="s">
        <v>19</v>
      </c>
      <c r="N106" s="217" t="s">
        <v>43</v>
      </c>
      <c r="O106" s="87"/>
      <c r="P106" s="218">
        <f>O106*H106</f>
        <v>0</v>
      </c>
      <c r="Q106" s="218">
        <v>0.00084999999999999995</v>
      </c>
      <c r="R106" s="218">
        <f>Q106*H106</f>
        <v>0.083809999999999996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127</v>
      </c>
      <c r="AT106" s="220" t="s">
        <v>123</v>
      </c>
      <c r="AU106" s="220" t="s">
        <v>82</v>
      </c>
      <c r="AY106" s="20" t="s">
        <v>121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80</v>
      </c>
      <c r="BK106" s="221">
        <f>ROUND(I106*H106,2)</f>
        <v>0</v>
      </c>
      <c r="BL106" s="20" t="s">
        <v>127</v>
      </c>
      <c r="BM106" s="220" t="s">
        <v>161</v>
      </c>
    </row>
    <row r="107" s="2" customFormat="1">
      <c r="A107" s="41"/>
      <c r="B107" s="42"/>
      <c r="C107" s="43"/>
      <c r="D107" s="222" t="s">
        <v>129</v>
      </c>
      <c r="E107" s="43"/>
      <c r="F107" s="223" t="s">
        <v>162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129</v>
      </c>
      <c r="AU107" s="20" t="s">
        <v>82</v>
      </c>
    </row>
    <row r="108" s="13" customFormat="1">
      <c r="A108" s="13"/>
      <c r="B108" s="227"/>
      <c r="C108" s="228"/>
      <c r="D108" s="229" t="s">
        <v>142</v>
      </c>
      <c r="E108" s="230" t="s">
        <v>19</v>
      </c>
      <c r="F108" s="231" t="s">
        <v>163</v>
      </c>
      <c r="G108" s="228"/>
      <c r="H108" s="232">
        <v>98.599999999999994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142</v>
      </c>
      <c r="AU108" s="238" t="s">
        <v>82</v>
      </c>
      <c r="AV108" s="13" t="s">
        <v>82</v>
      </c>
      <c r="AW108" s="13" t="s">
        <v>32</v>
      </c>
      <c r="AX108" s="13" t="s">
        <v>80</v>
      </c>
      <c r="AY108" s="238" t="s">
        <v>121</v>
      </c>
    </row>
    <row r="109" s="2" customFormat="1" ht="24.15" customHeight="1">
      <c r="A109" s="41"/>
      <c r="B109" s="42"/>
      <c r="C109" s="208" t="s">
        <v>164</v>
      </c>
      <c r="D109" s="208" t="s">
        <v>123</v>
      </c>
      <c r="E109" s="209" t="s">
        <v>165</v>
      </c>
      <c r="F109" s="210" t="s">
        <v>166</v>
      </c>
      <c r="G109" s="211" t="s">
        <v>133</v>
      </c>
      <c r="H109" s="212">
        <v>98.599999999999994</v>
      </c>
      <c r="I109" s="213"/>
      <c r="J109" s="214">
        <f>ROUND(I109*H109,2)</f>
        <v>0</v>
      </c>
      <c r="K109" s="215"/>
      <c r="L109" s="47"/>
      <c r="M109" s="216" t="s">
        <v>19</v>
      </c>
      <c r="N109" s="217" t="s">
        <v>43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127</v>
      </c>
      <c r="AT109" s="220" t="s">
        <v>123</v>
      </c>
      <c r="AU109" s="220" t="s">
        <v>82</v>
      </c>
      <c r="AY109" s="20" t="s">
        <v>121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80</v>
      </c>
      <c r="BK109" s="221">
        <f>ROUND(I109*H109,2)</f>
        <v>0</v>
      </c>
      <c r="BL109" s="20" t="s">
        <v>127</v>
      </c>
      <c r="BM109" s="220" t="s">
        <v>167</v>
      </c>
    </row>
    <row r="110" s="2" customFormat="1">
      <c r="A110" s="41"/>
      <c r="B110" s="42"/>
      <c r="C110" s="43"/>
      <c r="D110" s="222" t="s">
        <v>129</v>
      </c>
      <c r="E110" s="43"/>
      <c r="F110" s="223" t="s">
        <v>168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129</v>
      </c>
      <c r="AU110" s="20" t="s">
        <v>82</v>
      </c>
    </row>
    <row r="111" s="2" customFormat="1" ht="37.8" customHeight="1">
      <c r="A111" s="41"/>
      <c r="B111" s="42"/>
      <c r="C111" s="208" t="s">
        <v>169</v>
      </c>
      <c r="D111" s="208" t="s">
        <v>123</v>
      </c>
      <c r="E111" s="209" t="s">
        <v>170</v>
      </c>
      <c r="F111" s="210" t="s">
        <v>171</v>
      </c>
      <c r="G111" s="211" t="s">
        <v>139</v>
      </c>
      <c r="H111" s="212">
        <v>11.164999999999999</v>
      </c>
      <c r="I111" s="213"/>
      <c r="J111" s="214">
        <f>ROUND(I111*H111,2)</f>
        <v>0</v>
      </c>
      <c r="K111" s="215"/>
      <c r="L111" s="47"/>
      <c r="M111" s="216" t="s">
        <v>19</v>
      </c>
      <c r="N111" s="217" t="s">
        <v>43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127</v>
      </c>
      <c r="AT111" s="220" t="s">
        <v>123</v>
      </c>
      <c r="AU111" s="220" t="s">
        <v>82</v>
      </c>
      <c r="AY111" s="20" t="s">
        <v>121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80</v>
      </c>
      <c r="BK111" s="221">
        <f>ROUND(I111*H111,2)</f>
        <v>0</v>
      </c>
      <c r="BL111" s="20" t="s">
        <v>127</v>
      </c>
      <c r="BM111" s="220" t="s">
        <v>172</v>
      </c>
    </row>
    <row r="112" s="2" customFormat="1">
      <c r="A112" s="41"/>
      <c r="B112" s="42"/>
      <c r="C112" s="43"/>
      <c r="D112" s="222" t="s">
        <v>129</v>
      </c>
      <c r="E112" s="43"/>
      <c r="F112" s="223" t="s">
        <v>173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129</v>
      </c>
      <c r="AU112" s="20" t="s">
        <v>82</v>
      </c>
    </row>
    <row r="113" s="13" customFormat="1">
      <c r="A113" s="13"/>
      <c r="B113" s="227"/>
      <c r="C113" s="228"/>
      <c r="D113" s="229" t="s">
        <v>142</v>
      </c>
      <c r="E113" s="230" t="s">
        <v>19</v>
      </c>
      <c r="F113" s="231" t="s">
        <v>174</v>
      </c>
      <c r="G113" s="228"/>
      <c r="H113" s="232">
        <v>11.164999999999999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142</v>
      </c>
      <c r="AU113" s="238" t="s">
        <v>82</v>
      </c>
      <c r="AV113" s="13" t="s">
        <v>82</v>
      </c>
      <c r="AW113" s="13" t="s">
        <v>32</v>
      </c>
      <c r="AX113" s="13" t="s">
        <v>80</v>
      </c>
      <c r="AY113" s="238" t="s">
        <v>121</v>
      </c>
    </row>
    <row r="114" s="2" customFormat="1" ht="24.15" customHeight="1">
      <c r="A114" s="41"/>
      <c r="B114" s="42"/>
      <c r="C114" s="208" t="s">
        <v>175</v>
      </c>
      <c r="D114" s="208" t="s">
        <v>123</v>
      </c>
      <c r="E114" s="209" t="s">
        <v>176</v>
      </c>
      <c r="F114" s="210" t="s">
        <v>177</v>
      </c>
      <c r="G114" s="211" t="s">
        <v>178</v>
      </c>
      <c r="H114" s="212">
        <v>22.329999999999998</v>
      </c>
      <c r="I114" s="213"/>
      <c r="J114" s="214">
        <f>ROUND(I114*H114,2)</f>
        <v>0</v>
      </c>
      <c r="K114" s="215"/>
      <c r="L114" s="47"/>
      <c r="M114" s="216" t="s">
        <v>19</v>
      </c>
      <c r="N114" s="217" t="s">
        <v>43</v>
      </c>
      <c r="O114" s="87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127</v>
      </c>
      <c r="AT114" s="220" t="s">
        <v>123</v>
      </c>
      <c r="AU114" s="220" t="s">
        <v>82</v>
      </c>
      <c r="AY114" s="20" t="s">
        <v>121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80</v>
      </c>
      <c r="BK114" s="221">
        <f>ROUND(I114*H114,2)</f>
        <v>0</v>
      </c>
      <c r="BL114" s="20" t="s">
        <v>127</v>
      </c>
      <c r="BM114" s="220" t="s">
        <v>179</v>
      </c>
    </row>
    <row r="115" s="2" customFormat="1">
      <c r="A115" s="41"/>
      <c r="B115" s="42"/>
      <c r="C115" s="43"/>
      <c r="D115" s="222" t="s">
        <v>129</v>
      </c>
      <c r="E115" s="43"/>
      <c r="F115" s="223" t="s">
        <v>180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129</v>
      </c>
      <c r="AU115" s="20" t="s">
        <v>82</v>
      </c>
    </row>
    <row r="116" s="13" customFormat="1">
      <c r="A116" s="13"/>
      <c r="B116" s="227"/>
      <c r="C116" s="228"/>
      <c r="D116" s="229" t="s">
        <v>142</v>
      </c>
      <c r="E116" s="230" t="s">
        <v>19</v>
      </c>
      <c r="F116" s="231" t="s">
        <v>181</v>
      </c>
      <c r="G116" s="228"/>
      <c r="H116" s="232">
        <v>22.329999999999998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142</v>
      </c>
      <c r="AU116" s="238" t="s">
        <v>82</v>
      </c>
      <c r="AV116" s="13" t="s">
        <v>82</v>
      </c>
      <c r="AW116" s="13" t="s">
        <v>32</v>
      </c>
      <c r="AX116" s="13" t="s">
        <v>80</v>
      </c>
      <c r="AY116" s="238" t="s">
        <v>121</v>
      </c>
    </row>
    <row r="117" s="2" customFormat="1" ht="24.15" customHeight="1">
      <c r="A117" s="41"/>
      <c r="B117" s="42"/>
      <c r="C117" s="208" t="s">
        <v>182</v>
      </c>
      <c r="D117" s="208" t="s">
        <v>123</v>
      </c>
      <c r="E117" s="209" t="s">
        <v>183</v>
      </c>
      <c r="F117" s="210" t="s">
        <v>184</v>
      </c>
      <c r="G117" s="211" t="s">
        <v>139</v>
      </c>
      <c r="H117" s="212">
        <v>11.164999999999999</v>
      </c>
      <c r="I117" s="213"/>
      <c r="J117" s="214">
        <f>ROUND(I117*H117,2)</f>
        <v>0</v>
      </c>
      <c r="K117" s="215"/>
      <c r="L117" s="47"/>
      <c r="M117" s="216" t="s">
        <v>19</v>
      </c>
      <c r="N117" s="217" t="s">
        <v>43</v>
      </c>
      <c r="O117" s="87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127</v>
      </c>
      <c r="AT117" s="220" t="s">
        <v>123</v>
      </c>
      <c r="AU117" s="220" t="s">
        <v>82</v>
      </c>
      <c r="AY117" s="20" t="s">
        <v>121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80</v>
      </c>
      <c r="BK117" s="221">
        <f>ROUND(I117*H117,2)</f>
        <v>0</v>
      </c>
      <c r="BL117" s="20" t="s">
        <v>127</v>
      </c>
      <c r="BM117" s="220" t="s">
        <v>185</v>
      </c>
    </row>
    <row r="118" s="2" customFormat="1">
      <c r="A118" s="41"/>
      <c r="B118" s="42"/>
      <c r="C118" s="43"/>
      <c r="D118" s="222" t="s">
        <v>129</v>
      </c>
      <c r="E118" s="43"/>
      <c r="F118" s="223" t="s">
        <v>186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129</v>
      </c>
      <c r="AU118" s="20" t="s">
        <v>82</v>
      </c>
    </row>
    <row r="119" s="2" customFormat="1" ht="24.15" customHeight="1">
      <c r="A119" s="41"/>
      <c r="B119" s="42"/>
      <c r="C119" s="208" t="s">
        <v>187</v>
      </c>
      <c r="D119" s="208" t="s">
        <v>123</v>
      </c>
      <c r="E119" s="209" t="s">
        <v>188</v>
      </c>
      <c r="F119" s="210" t="s">
        <v>189</v>
      </c>
      <c r="G119" s="211" t="s">
        <v>139</v>
      </c>
      <c r="H119" s="212">
        <v>43.064999999999998</v>
      </c>
      <c r="I119" s="213"/>
      <c r="J119" s="214">
        <f>ROUND(I119*H119,2)</f>
        <v>0</v>
      </c>
      <c r="K119" s="215"/>
      <c r="L119" s="47"/>
      <c r="M119" s="216" t="s">
        <v>19</v>
      </c>
      <c r="N119" s="217" t="s">
        <v>43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127</v>
      </c>
      <c r="AT119" s="220" t="s">
        <v>123</v>
      </c>
      <c r="AU119" s="220" t="s">
        <v>82</v>
      </c>
      <c r="AY119" s="20" t="s">
        <v>121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80</v>
      </c>
      <c r="BK119" s="221">
        <f>ROUND(I119*H119,2)</f>
        <v>0</v>
      </c>
      <c r="BL119" s="20" t="s">
        <v>127</v>
      </c>
      <c r="BM119" s="220" t="s">
        <v>190</v>
      </c>
    </row>
    <row r="120" s="2" customFormat="1">
      <c r="A120" s="41"/>
      <c r="B120" s="42"/>
      <c r="C120" s="43"/>
      <c r="D120" s="222" t="s">
        <v>129</v>
      </c>
      <c r="E120" s="43"/>
      <c r="F120" s="223" t="s">
        <v>191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129</v>
      </c>
      <c r="AU120" s="20" t="s">
        <v>82</v>
      </c>
    </row>
    <row r="121" s="13" customFormat="1">
      <c r="A121" s="13"/>
      <c r="B121" s="227"/>
      <c r="C121" s="228"/>
      <c r="D121" s="229" t="s">
        <v>142</v>
      </c>
      <c r="E121" s="230" t="s">
        <v>19</v>
      </c>
      <c r="F121" s="231" t="s">
        <v>192</v>
      </c>
      <c r="G121" s="228"/>
      <c r="H121" s="232">
        <v>43.064999999999998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142</v>
      </c>
      <c r="AU121" s="238" t="s">
        <v>82</v>
      </c>
      <c r="AV121" s="13" t="s">
        <v>82</v>
      </c>
      <c r="AW121" s="13" t="s">
        <v>32</v>
      </c>
      <c r="AX121" s="13" t="s">
        <v>80</v>
      </c>
      <c r="AY121" s="238" t="s">
        <v>121</v>
      </c>
    </row>
    <row r="122" s="2" customFormat="1" ht="37.8" customHeight="1">
      <c r="A122" s="41"/>
      <c r="B122" s="42"/>
      <c r="C122" s="208" t="s">
        <v>8</v>
      </c>
      <c r="D122" s="208" t="s">
        <v>123</v>
      </c>
      <c r="E122" s="209" t="s">
        <v>193</v>
      </c>
      <c r="F122" s="210" t="s">
        <v>194</v>
      </c>
      <c r="G122" s="211" t="s">
        <v>139</v>
      </c>
      <c r="H122" s="212">
        <v>9.3499999999999996</v>
      </c>
      <c r="I122" s="213"/>
      <c r="J122" s="214">
        <f>ROUND(I122*H122,2)</f>
        <v>0</v>
      </c>
      <c r="K122" s="215"/>
      <c r="L122" s="47"/>
      <c r="M122" s="216" t="s">
        <v>19</v>
      </c>
      <c r="N122" s="217" t="s">
        <v>43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127</v>
      </c>
      <c r="AT122" s="220" t="s">
        <v>123</v>
      </c>
      <c r="AU122" s="220" t="s">
        <v>82</v>
      </c>
      <c r="AY122" s="20" t="s">
        <v>121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80</v>
      </c>
      <c r="BK122" s="221">
        <f>ROUND(I122*H122,2)</f>
        <v>0</v>
      </c>
      <c r="BL122" s="20" t="s">
        <v>127</v>
      </c>
      <c r="BM122" s="220" t="s">
        <v>195</v>
      </c>
    </row>
    <row r="123" s="2" customFormat="1">
      <c r="A123" s="41"/>
      <c r="B123" s="42"/>
      <c r="C123" s="43"/>
      <c r="D123" s="222" t="s">
        <v>129</v>
      </c>
      <c r="E123" s="43"/>
      <c r="F123" s="223" t="s">
        <v>196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129</v>
      </c>
      <c r="AU123" s="20" t="s">
        <v>82</v>
      </c>
    </row>
    <row r="124" s="13" customFormat="1">
      <c r="A124" s="13"/>
      <c r="B124" s="227"/>
      <c r="C124" s="228"/>
      <c r="D124" s="229" t="s">
        <v>142</v>
      </c>
      <c r="E124" s="230" t="s">
        <v>19</v>
      </c>
      <c r="F124" s="231" t="s">
        <v>197</v>
      </c>
      <c r="G124" s="228"/>
      <c r="H124" s="232">
        <v>9.3499999999999996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142</v>
      </c>
      <c r="AU124" s="238" t="s">
        <v>82</v>
      </c>
      <c r="AV124" s="13" t="s">
        <v>82</v>
      </c>
      <c r="AW124" s="13" t="s">
        <v>32</v>
      </c>
      <c r="AX124" s="13" t="s">
        <v>80</v>
      </c>
      <c r="AY124" s="238" t="s">
        <v>121</v>
      </c>
    </row>
    <row r="125" s="2" customFormat="1" ht="16.5" customHeight="1">
      <c r="A125" s="41"/>
      <c r="B125" s="42"/>
      <c r="C125" s="260" t="s">
        <v>198</v>
      </c>
      <c r="D125" s="260" t="s">
        <v>199</v>
      </c>
      <c r="E125" s="261" t="s">
        <v>200</v>
      </c>
      <c r="F125" s="262" t="s">
        <v>201</v>
      </c>
      <c r="G125" s="263" t="s">
        <v>178</v>
      </c>
      <c r="H125" s="264">
        <v>18.699999999999999</v>
      </c>
      <c r="I125" s="265"/>
      <c r="J125" s="266">
        <f>ROUND(I125*H125,2)</f>
        <v>0</v>
      </c>
      <c r="K125" s="267"/>
      <c r="L125" s="268"/>
      <c r="M125" s="269" t="s">
        <v>19</v>
      </c>
      <c r="N125" s="270" t="s">
        <v>43</v>
      </c>
      <c r="O125" s="87"/>
      <c r="P125" s="218">
        <f>O125*H125</f>
        <v>0</v>
      </c>
      <c r="Q125" s="218">
        <v>1</v>
      </c>
      <c r="R125" s="218">
        <f>Q125*H125</f>
        <v>18.699999999999999</v>
      </c>
      <c r="S125" s="218">
        <v>0</v>
      </c>
      <c r="T125" s="21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0" t="s">
        <v>169</v>
      </c>
      <c r="AT125" s="220" t="s">
        <v>199</v>
      </c>
      <c r="AU125" s="220" t="s">
        <v>82</v>
      </c>
      <c r="AY125" s="20" t="s">
        <v>121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80</v>
      </c>
      <c r="BK125" s="221">
        <f>ROUND(I125*H125,2)</f>
        <v>0</v>
      </c>
      <c r="BL125" s="20" t="s">
        <v>127</v>
      </c>
      <c r="BM125" s="220" t="s">
        <v>202</v>
      </c>
    </row>
    <row r="126" s="2" customFormat="1" ht="24.15" customHeight="1">
      <c r="A126" s="41"/>
      <c r="B126" s="42"/>
      <c r="C126" s="208" t="s">
        <v>203</v>
      </c>
      <c r="D126" s="208" t="s">
        <v>123</v>
      </c>
      <c r="E126" s="209" t="s">
        <v>204</v>
      </c>
      <c r="F126" s="210" t="s">
        <v>205</v>
      </c>
      <c r="G126" s="211" t="s">
        <v>133</v>
      </c>
      <c r="H126" s="212">
        <v>90</v>
      </c>
      <c r="I126" s="213"/>
      <c r="J126" s="214">
        <f>ROUND(I126*H126,2)</f>
        <v>0</v>
      </c>
      <c r="K126" s="215"/>
      <c r="L126" s="47"/>
      <c r="M126" s="216" t="s">
        <v>19</v>
      </c>
      <c r="N126" s="217" t="s">
        <v>43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127</v>
      </c>
      <c r="AT126" s="220" t="s">
        <v>123</v>
      </c>
      <c r="AU126" s="220" t="s">
        <v>82</v>
      </c>
      <c r="AY126" s="20" t="s">
        <v>121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80</v>
      </c>
      <c r="BK126" s="221">
        <f>ROUND(I126*H126,2)</f>
        <v>0</v>
      </c>
      <c r="BL126" s="20" t="s">
        <v>127</v>
      </c>
      <c r="BM126" s="220" t="s">
        <v>206</v>
      </c>
    </row>
    <row r="127" s="2" customFormat="1">
      <c r="A127" s="41"/>
      <c r="B127" s="42"/>
      <c r="C127" s="43"/>
      <c r="D127" s="222" t="s">
        <v>129</v>
      </c>
      <c r="E127" s="43"/>
      <c r="F127" s="223" t="s">
        <v>207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129</v>
      </c>
      <c r="AU127" s="20" t="s">
        <v>82</v>
      </c>
    </row>
    <row r="128" s="2" customFormat="1" ht="24.15" customHeight="1">
      <c r="A128" s="41"/>
      <c r="B128" s="42"/>
      <c r="C128" s="208" t="s">
        <v>208</v>
      </c>
      <c r="D128" s="208" t="s">
        <v>123</v>
      </c>
      <c r="E128" s="209" t="s">
        <v>209</v>
      </c>
      <c r="F128" s="210" t="s">
        <v>210</v>
      </c>
      <c r="G128" s="211" t="s">
        <v>133</v>
      </c>
      <c r="H128" s="212">
        <v>90</v>
      </c>
      <c r="I128" s="213"/>
      <c r="J128" s="214">
        <f>ROUND(I128*H128,2)</f>
        <v>0</v>
      </c>
      <c r="K128" s="215"/>
      <c r="L128" s="47"/>
      <c r="M128" s="216" t="s">
        <v>19</v>
      </c>
      <c r="N128" s="217" t="s">
        <v>43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127</v>
      </c>
      <c r="AT128" s="220" t="s">
        <v>123</v>
      </c>
      <c r="AU128" s="220" t="s">
        <v>82</v>
      </c>
      <c r="AY128" s="20" t="s">
        <v>121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80</v>
      </c>
      <c r="BK128" s="221">
        <f>ROUND(I128*H128,2)</f>
        <v>0</v>
      </c>
      <c r="BL128" s="20" t="s">
        <v>127</v>
      </c>
      <c r="BM128" s="220" t="s">
        <v>211</v>
      </c>
    </row>
    <row r="129" s="2" customFormat="1">
      <c r="A129" s="41"/>
      <c r="B129" s="42"/>
      <c r="C129" s="43"/>
      <c r="D129" s="222" t="s">
        <v>129</v>
      </c>
      <c r="E129" s="43"/>
      <c r="F129" s="223" t="s">
        <v>212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129</v>
      </c>
      <c r="AU129" s="20" t="s">
        <v>82</v>
      </c>
    </row>
    <row r="130" s="2" customFormat="1" ht="16.5" customHeight="1">
      <c r="A130" s="41"/>
      <c r="B130" s="42"/>
      <c r="C130" s="260" t="s">
        <v>213</v>
      </c>
      <c r="D130" s="260" t="s">
        <v>199</v>
      </c>
      <c r="E130" s="261" t="s">
        <v>214</v>
      </c>
      <c r="F130" s="262" t="s">
        <v>215</v>
      </c>
      <c r="G130" s="263" t="s">
        <v>216</v>
      </c>
      <c r="H130" s="264">
        <v>1.8</v>
      </c>
      <c r="I130" s="265"/>
      <c r="J130" s="266">
        <f>ROUND(I130*H130,2)</f>
        <v>0</v>
      </c>
      <c r="K130" s="267"/>
      <c r="L130" s="268"/>
      <c r="M130" s="269" t="s">
        <v>19</v>
      </c>
      <c r="N130" s="270" t="s">
        <v>43</v>
      </c>
      <c r="O130" s="87"/>
      <c r="P130" s="218">
        <f>O130*H130</f>
        <v>0</v>
      </c>
      <c r="Q130" s="218">
        <v>0.001</v>
      </c>
      <c r="R130" s="218">
        <f>Q130*H130</f>
        <v>0.0018000000000000002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169</v>
      </c>
      <c r="AT130" s="220" t="s">
        <v>199</v>
      </c>
      <c r="AU130" s="220" t="s">
        <v>82</v>
      </c>
      <c r="AY130" s="20" t="s">
        <v>121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80</v>
      </c>
      <c r="BK130" s="221">
        <f>ROUND(I130*H130,2)</f>
        <v>0</v>
      </c>
      <c r="BL130" s="20" t="s">
        <v>127</v>
      </c>
      <c r="BM130" s="220" t="s">
        <v>217</v>
      </c>
    </row>
    <row r="131" s="13" customFormat="1">
      <c r="A131" s="13"/>
      <c r="B131" s="227"/>
      <c r="C131" s="228"/>
      <c r="D131" s="229" t="s">
        <v>142</v>
      </c>
      <c r="E131" s="228"/>
      <c r="F131" s="231" t="s">
        <v>218</v>
      </c>
      <c r="G131" s="228"/>
      <c r="H131" s="232">
        <v>1.8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142</v>
      </c>
      <c r="AU131" s="238" t="s">
        <v>82</v>
      </c>
      <c r="AV131" s="13" t="s">
        <v>82</v>
      </c>
      <c r="AW131" s="13" t="s">
        <v>4</v>
      </c>
      <c r="AX131" s="13" t="s">
        <v>80</v>
      </c>
      <c r="AY131" s="238" t="s">
        <v>121</v>
      </c>
    </row>
    <row r="132" s="2" customFormat="1" ht="21.75" customHeight="1">
      <c r="A132" s="41"/>
      <c r="B132" s="42"/>
      <c r="C132" s="208" t="s">
        <v>219</v>
      </c>
      <c r="D132" s="208" t="s">
        <v>123</v>
      </c>
      <c r="E132" s="209" t="s">
        <v>220</v>
      </c>
      <c r="F132" s="210" t="s">
        <v>221</v>
      </c>
      <c r="G132" s="211" t="s">
        <v>133</v>
      </c>
      <c r="H132" s="212">
        <v>90</v>
      </c>
      <c r="I132" s="213"/>
      <c r="J132" s="214">
        <f>ROUND(I132*H132,2)</f>
        <v>0</v>
      </c>
      <c r="K132" s="215"/>
      <c r="L132" s="47"/>
      <c r="M132" s="216" t="s">
        <v>19</v>
      </c>
      <c r="N132" s="217" t="s">
        <v>43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127</v>
      </c>
      <c r="AT132" s="220" t="s">
        <v>123</v>
      </c>
      <c r="AU132" s="220" t="s">
        <v>82</v>
      </c>
      <c r="AY132" s="20" t="s">
        <v>121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80</v>
      </c>
      <c r="BK132" s="221">
        <f>ROUND(I132*H132,2)</f>
        <v>0</v>
      </c>
      <c r="BL132" s="20" t="s">
        <v>127</v>
      </c>
      <c r="BM132" s="220" t="s">
        <v>222</v>
      </c>
    </row>
    <row r="133" s="2" customFormat="1">
      <c r="A133" s="41"/>
      <c r="B133" s="42"/>
      <c r="C133" s="43"/>
      <c r="D133" s="222" t="s">
        <v>129</v>
      </c>
      <c r="E133" s="43"/>
      <c r="F133" s="223" t="s">
        <v>223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129</v>
      </c>
      <c r="AU133" s="20" t="s">
        <v>82</v>
      </c>
    </row>
    <row r="134" s="12" customFormat="1" ht="22.8" customHeight="1">
      <c r="A134" s="12"/>
      <c r="B134" s="192"/>
      <c r="C134" s="193"/>
      <c r="D134" s="194" t="s">
        <v>71</v>
      </c>
      <c r="E134" s="206" t="s">
        <v>82</v>
      </c>
      <c r="F134" s="206" t="s">
        <v>224</v>
      </c>
      <c r="G134" s="193"/>
      <c r="H134" s="193"/>
      <c r="I134" s="196"/>
      <c r="J134" s="207">
        <f>BK134</f>
        <v>0</v>
      </c>
      <c r="K134" s="193"/>
      <c r="L134" s="198"/>
      <c r="M134" s="199"/>
      <c r="N134" s="200"/>
      <c r="O134" s="200"/>
      <c r="P134" s="201">
        <f>SUM(P135:P147)</f>
        <v>0</v>
      </c>
      <c r="Q134" s="200"/>
      <c r="R134" s="201">
        <f>SUM(R135:R147)</f>
        <v>10.007514450000002</v>
      </c>
      <c r="S134" s="200"/>
      <c r="T134" s="202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80</v>
      </c>
      <c r="AT134" s="204" t="s">
        <v>71</v>
      </c>
      <c r="AU134" s="204" t="s">
        <v>80</v>
      </c>
      <c r="AY134" s="203" t="s">
        <v>121</v>
      </c>
      <c r="BK134" s="205">
        <f>SUM(BK135:BK147)</f>
        <v>0</v>
      </c>
    </row>
    <row r="135" s="2" customFormat="1" ht="16.5" customHeight="1">
      <c r="A135" s="41"/>
      <c r="B135" s="42"/>
      <c r="C135" s="208" t="s">
        <v>225</v>
      </c>
      <c r="D135" s="208" t="s">
        <v>123</v>
      </c>
      <c r="E135" s="209" t="s">
        <v>226</v>
      </c>
      <c r="F135" s="210" t="s">
        <v>227</v>
      </c>
      <c r="G135" s="211" t="s">
        <v>126</v>
      </c>
      <c r="H135" s="212">
        <v>1</v>
      </c>
      <c r="I135" s="213"/>
      <c r="J135" s="214">
        <f>ROUND(I135*H135,2)</f>
        <v>0</v>
      </c>
      <c r="K135" s="215"/>
      <c r="L135" s="47"/>
      <c r="M135" s="216" t="s">
        <v>19</v>
      </c>
      <c r="N135" s="217" t="s">
        <v>43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0" t="s">
        <v>127</v>
      </c>
      <c r="AT135" s="220" t="s">
        <v>123</v>
      </c>
      <c r="AU135" s="220" t="s">
        <v>82</v>
      </c>
      <c r="AY135" s="20" t="s">
        <v>121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20" t="s">
        <v>80</v>
      </c>
      <c r="BK135" s="221">
        <f>ROUND(I135*H135,2)</f>
        <v>0</v>
      </c>
      <c r="BL135" s="20" t="s">
        <v>127</v>
      </c>
      <c r="BM135" s="220" t="s">
        <v>228</v>
      </c>
    </row>
    <row r="136" s="2" customFormat="1">
      <c r="A136" s="41"/>
      <c r="B136" s="42"/>
      <c r="C136" s="43"/>
      <c r="D136" s="222" t="s">
        <v>129</v>
      </c>
      <c r="E136" s="43"/>
      <c r="F136" s="223" t="s">
        <v>229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129</v>
      </c>
      <c r="AU136" s="20" t="s">
        <v>82</v>
      </c>
    </row>
    <row r="137" s="2" customFormat="1" ht="16.5" customHeight="1">
      <c r="A137" s="41"/>
      <c r="B137" s="42"/>
      <c r="C137" s="260" t="s">
        <v>230</v>
      </c>
      <c r="D137" s="260" t="s">
        <v>199</v>
      </c>
      <c r="E137" s="261" t="s">
        <v>231</v>
      </c>
      <c r="F137" s="262" t="s">
        <v>232</v>
      </c>
      <c r="G137" s="263" t="s">
        <v>126</v>
      </c>
      <c r="H137" s="264">
        <v>1.2</v>
      </c>
      <c r="I137" s="265"/>
      <c r="J137" s="266">
        <f>ROUND(I137*H137,2)</f>
        <v>0</v>
      </c>
      <c r="K137" s="267"/>
      <c r="L137" s="268"/>
      <c r="M137" s="269" t="s">
        <v>19</v>
      </c>
      <c r="N137" s="270" t="s">
        <v>43</v>
      </c>
      <c r="O137" s="87"/>
      <c r="P137" s="218">
        <f>O137*H137</f>
        <v>0</v>
      </c>
      <c r="Q137" s="218">
        <v>0.050939999999999999</v>
      </c>
      <c r="R137" s="218">
        <f>Q137*H137</f>
        <v>0.061127999999999995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169</v>
      </c>
      <c r="AT137" s="220" t="s">
        <v>199</v>
      </c>
      <c r="AU137" s="220" t="s">
        <v>82</v>
      </c>
      <c r="AY137" s="20" t="s">
        <v>121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80</v>
      </c>
      <c r="BK137" s="221">
        <f>ROUND(I137*H137,2)</f>
        <v>0</v>
      </c>
      <c r="BL137" s="20" t="s">
        <v>127</v>
      </c>
      <c r="BM137" s="220" t="s">
        <v>233</v>
      </c>
    </row>
    <row r="138" s="2" customFormat="1" ht="24.15" customHeight="1">
      <c r="A138" s="41"/>
      <c r="B138" s="42"/>
      <c r="C138" s="208" t="s">
        <v>234</v>
      </c>
      <c r="D138" s="208" t="s">
        <v>123</v>
      </c>
      <c r="E138" s="209" t="s">
        <v>235</v>
      </c>
      <c r="F138" s="210" t="s">
        <v>236</v>
      </c>
      <c r="G138" s="211" t="s">
        <v>139</v>
      </c>
      <c r="H138" s="212">
        <v>3.8610000000000002</v>
      </c>
      <c r="I138" s="213"/>
      <c r="J138" s="214">
        <f>ROUND(I138*H138,2)</f>
        <v>0</v>
      </c>
      <c r="K138" s="215"/>
      <c r="L138" s="47"/>
      <c r="M138" s="216" t="s">
        <v>19</v>
      </c>
      <c r="N138" s="217" t="s">
        <v>43</v>
      </c>
      <c r="O138" s="87"/>
      <c r="P138" s="218">
        <f>O138*H138</f>
        <v>0</v>
      </c>
      <c r="Q138" s="218">
        <v>2.5504500000000001</v>
      </c>
      <c r="R138" s="218">
        <f>Q138*H138</f>
        <v>9.8472874500000014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127</v>
      </c>
      <c r="AT138" s="220" t="s">
        <v>123</v>
      </c>
      <c r="AU138" s="220" t="s">
        <v>82</v>
      </c>
      <c r="AY138" s="20" t="s">
        <v>121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80</v>
      </c>
      <c r="BK138" s="221">
        <f>ROUND(I138*H138,2)</f>
        <v>0</v>
      </c>
      <c r="BL138" s="20" t="s">
        <v>127</v>
      </c>
      <c r="BM138" s="220" t="s">
        <v>237</v>
      </c>
    </row>
    <row r="139" s="2" customFormat="1">
      <c r="A139" s="41"/>
      <c r="B139" s="42"/>
      <c r="C139" s="43"/>
      <c r="D139" s="222" t="s">
        <v>129</v>
      </c>
      <c r="E139" s="43"/>
      <c r="F139" s="223" t="s">
        <v>238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129</v>
      </c>
      <c r="AU139" s="20" t="s">
        <v>82</v>
      </c>
    </row>
    <row r="140" s="13" customFormat="1">
      <c r="A140" s="13"/>
      <c r="B140" s="227"/>
      <c r="C140" s="228"/>
      <c r="D140" s="229" t="s">
        <v>142</v>
      </c>
      <c r="E140" s="230" t="s">
        <v>19</v>
      </c>
      <c r="F140" s="231" t="s">
        <v>239</v>
      </c>
      <c r="G140" s="228"/>
      <c r="H140" s="232">
        <v>3.8610000000000002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142</v>
      </c>
      <c r="AU140" s="238" t="s">
        <v>82</v>
      </c>
      <c r="AV140" s="13" t="s">
        <v>82</v>
      </c>
      <c r="AW140" s="13" t="s">
        <v>32</v>
      </c>
      <c r="AX140" s="13" t="s">
        <v>72</v>
      </c>
      <c r="AY140" s="238" t="s">
        <v>121</v>
      </c>
    </row>
    <row r="141" s="14" customFormat="1">
      <c r="A141" s="14"/>
      <c r="B141" s="239"/>
      <c r="C141" s="240"/>
      <c r="D141" s="229" t="s">
        <v>142</v>
      </c>
      <c r="E141" s="241" t="s">
        <v>19</v>
      </c>
      <c r="F141" s="242" t="s">
        <v>144</v>
      </c>
      <c r="G141" s="240"/>
      <c r="H141" s="243">
        <v>3.8610000000000002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142</v>
      </c>
      <c r="AU141" s="249" t="s">
        <v>82</v>
      </c>
      <c r="AV141" s="14" t="s">
        <v>127</v>
      </c>
      <c r="AW141" s="14" t="s">
        <v>32</v>
      </c>
      <c r="AX141" s="14" t="s">
        <v>80</v>
      </c>
      <c r="AY141" s="249" t="s">
        <v>121</v>
      </c>
    </row>
    <row r="142" s="2" customFormat="1" ht="16.5" customHeight="1">
      <c r="A142" s="41"/>
      <c r="B142" s="42"/>
      <c r="C142" s="208" t="s">
        <v>7</v>
      </c>
      <c r="D142" s="208" t="s">
        <v>123</v>
      </c>
      <c r="E142" s="209" t="s">
        <v>240</v>
      </c>
      <c r="F142" s="210" t="s">
        <v>241</v>
      </c>
      <c r="G142" s="211" t="s">
        <v>133</v>
      </c>
      <c r="H142" s="212">
        <v>12.869999999999999</v>
      </c>
      <c r="I142" s="213"/>
      <c r="J142" s="214">
        <f>ROUND(I142*H142,2)</f>
        <v>0</v>
      </c>
      <c r="K142" s="215"/>
      <c r="L142" s="47"/>
      <c r="M142" s="216" t="s">
        <v>19</v>
      </c>
      <c r="N142" s="217" t="s">
        <v>43</v>
      </c>
      <c r="O142" s="87"/>
      <c r="P142" s="218">
        <f>O142*H142</f>
        <v>0</v>
      </c>
      <c r="Q142" s="218">
        <v>0.0077000000000000002</v>
      </c>
      <c r="R142" s="218">
        <f>Q142*H142</f>
        <v>0.099098999999999993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127</v>
      </c>
      <c r="AT142" s="220" t="s">
        <v>123</v>
      </c>
      <c r="AU142" s="220" t="s">
        <v>82</v>
      </c>
      <c r="AY142" s="20" t="s">
        <v>121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80</v>
      </c>
      <c r="BK142" s="221">
        <f>ROUND(I142*H142,2)</f>
        <v>0</v>
      </c>
      <c r="BL142" s="20" t="s">
        <v>127</v>
      </c>
      <c r="BM142" s="220" t="s">
        <v>242</v>
      </c>
    </row>
    <row r="143" s="2" customFormat="1">
      <c r="A143" s="41"/>
      <c r="B143" s="42"/>
      <c r="C143" s="43"/>
      <c r="D143" s="222" t="s">
        <v>129</v>
      </c>
      <c r="E143" s="43"/>
      <c r="F143" s="223" t="s">
        <v>243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129</v>
      </c>
      <c r="AU143" s="20" t="s">
        <v>82</v>
      </c>
    </row>
    <row r="144" s="13" customFormat="1">
      <c r="A144" s="13"/>
      <c r="B144" s="227"/>
      <c r="C144" s="228"/>
      <c r="D144" s="229" t="s">
        <v>142</v>
      </c>
      <c r="E144" s="230" t="s">
        <v>19</v>
      </c>
      <c r="F144" s="231" t="s">
        <v>244</v>
      </c>
      <c r="G144" s="228"/>
      <c r="H144" s="232">
        <v>12.869999999999999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142</v>
      </c>
      <c r="AU144" s="238" t="s">
        <v>82</v>
      </c>
      <c r="AV144" s="13" t="s">
        <v>82</v>
      </c>
      <c r="AW144" s="13" t="s">
        <v>32</v>
      </c>
      <c r="AX144" s="13" t="s">
        <v>72</v>
      </c>
      <c r="AY144" s="238" t="s">
        <v>121</v>
      </c>
    </row>
    <row r="145" s="14" customFormat="1">
      <c r="A145" s="14"/>
      <c r="B145" s="239"/>
      <c r="C145" s="240"/>
      <c r="D145" s="229" t="s">
        <v>142</v>
      </c>
      <c r="E145" s="241" t="s">
        <v>19</v>
      </c>
      <c r="F145" s="242" t="s">
        <v>144</v>
      </c>
      <c r="G145" s="240"/>
      <c r="H145" s="243">
        <v>12.869999999999999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142</v>
      </c>
      <c r="AU145" s="249" t="s">
        <v>82</v>
      </c>
      <c r="AV145" s="14" t="s">
        <v>127</v>
      </c>
      <c r="AW145" s="14" t="s">
        <v>32</v>
      </c>
      <c r="AX145" s="14" t="s">
        <v>80</v>
      </c>
      <c r="AY145" s="249" t="s">
        <v>121</v>
      </c>
    </row>
    <row r="146" s="2" customFormat="1" ht="16.5" customHeight="1">
      <c r="A146" s="41"/>
      <c r="B146" s="42"/>
      <c r="C146" s="208" t="s">
        <v>245</v>
      </c>
      <c r="D146" s="208" t="s">
        <v>123</v>
      </c>
      <c r="E146" s="209" t="s">
        <v>246</v>
      </c>
      <c r="F146" s="210" t="s">
        <v>247</v>
      </c>
      <c r="G146" s="211" t="s">
        <v>133</v>
      </c>
      <c r="H146" s="212">
        <v>12.869999999999999</v>
      </c>
      <c r="I146" s="213"/>
      <c r="J146" s="214">
        <f>ROUND(I146*H146,2)</f>
        <v>0</v>
      </c>
      <c r="K146" s="215"/>
      <c r="L146" s="47"/>
      <c r="M146" s="216" t="s">
        <v>19</v>
      </c>
      <c r="N146" s="217" t="s">
        <v>43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127</v>
      </c>
      <c r="AT146" s="220" t="s">
        <v>123</v>
      </c>
      <c r="AU146" s="220" t="s">
        <v>82</v>
      </c>
      <c r="AY146" s="20" t="s">
        <v>121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80</v>
      </c>
      <c r="BK146" s="221">
        <f>ROUND(I146*H146,2)</f>
        <v>0</v>
      </c>
      <c r="BL146" s="20" t="s">
        <v>127</v>
      </c>
      <c r="BM146" s="220" t="s">
        <v>248</v>
      </c>
    </row>
    <row r="147" s="2" customFormat="1">
      <c r="A147" s="41"/>
      <c r="B147" s="42"/>
      <c r="C147" s="43"/>
      <c r="D147" s="222" t="s">
        <v>129</v>
      </c>
      <c r="E147" s="43"/>
      <c r="F147" s="223" t="s">
        <v>249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129</v>
      </c>
      <c r="AU147" s="20" t="s">
        <v>82</v>
      </c>
    </row>
    <row r="148" s="12" customFormat="1" ht="22.8" customHeight="1">
      <c r="A148" s="12"/>
      <c r="B148" s="192"/>
      <c r="C148" s="193"/>
      <c r="D148" s="194" t="s">
        <v>71</v>
      </c>
      <c r="E148" s="206" t="s">
        <v>127</v>
      </c>
      <c r="F148" s="206" t="s">
        <v>250</v>
      </c>
      <c r="G148" s="193"/>
      <c r="H148" s="193"/>
      <c r="I148" s="196"/>
      <c r="J148" s="207">
        <f>BK148</f>
        <v>0</v>
      </c>
      <c r="K148" s="193"/>
      <c r="L148" s="198"/>
      <c r="M148" s="199"/>
      <c r="N148" s="200"/>
      <c r="O148" s="200"/>
      <c r="P148" s="201">
        <f>SUM(P149:P151)</f>
        <v>0</v>
      </c>
      <c r="Q148" s="200"/>
      <c r="R148" s="201">
        <f>SUM(R149:R151)</f>
        <v>0</v>
      </c>
      <c r="S148" s="200"/>
      <c r="T148" s="202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80</v>
      </c>
      <c r="AT148" s="204" t="s">
        <v>71</v>
      </c>
      <c r="AU148" s="204" t="s">
        <v>80</v>
      </c>
      <c r="AY148" s="203" t="s">
        <v>121</v>
      </c>
      <c r="BK148" s="205">
        <f>SUM(BK149:BK151)</f>
        <v>0</v>
      </c>
    </row>
    <row r="149" s="2" customFormat="1" ht="21.75" customHeight="1">
      <c r="A149" s="41"/>
      <c r="B149" s="42"/>
      <c r="C149" s="208" t="s">
        <v>251</v>
      </c>
      <c r="D149" s="208" t="s">
        <v>123</v>
      </c>
      <c r="E149" s="209" t="s">
        <v>252</v>
      </c>
      <c r="F149" s="210" t="s">
        <v>253</v>
      </c>
      <c r="G149" s="211" t="s">
        <v>139</v>
      </c>
      <c r="H149" s="212">
        <v>1.815</v>
      </c>
      <c r="I149" s="213"/>
      <c r="J149" s="214">
        <f>ROUND(I149*H149,2)</f>
        <v>0</v>
      </c>
      <c r="K149" s="215"/>
      <c r="L149" s="47"/>
      <c r="M149" s="216" t="s">
        <v>19</v>
      </c>
      <c r="N149" s="217" t="s">
        <v>43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127</v>
      </c>
      <c r="AT149" s="220" t="s">
        <v>123</v>
      </c>
      <c r="AU149" s="220" t="s">
        <v>82</v>
      </c>
      <c r="AY149" s="20" t="s">
        <v>121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80</v>
      </c>
      <c r="BK149" s="221">
        <f>ROUND(I149*H149,2)</f>
        <v>0</v>
      </c>
      <c r="BL149" s="20" t="s">
        <v>127</v>
      </c>
      <c r="BM149" s="220" t="s">
        <v>254</v>
      </c>
    </row>
    <row r="150" s="2" customFormat="1">
      <c r="A150" s="41"/>
      <c r="B150" s="42"/>
      <c r="C150" s="43"/>
      <c r="D150" s="222" t="s">
        <v>129</v>
      </c>
      <c r="E150" s="43"/>
      <c r="F150" s="223" t="s">
        <v>255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129</v>
      </c>
      <c r="AU150" s="20" t="s">
        <v>82</v>
      </c>
    </row>
    <row r="151" s="13" customFormat="1">
      <c r="A151" s="13"/>
      <c r="B151" s="227"/>
      <c r="C151" s="228"/>
      <c r="D151" s="229" t="s">
        <v>142</v>
      </c>
      <c r="E151" s="230" t="s">
        <v>19</v>
      </c>
      <c r="F151" s="231" t="s">
        <v>256</v>
      </c>
      <c r="G151" s="228"/>
      <c r="H151" s="232">
        <v>1.815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142</v>
      </c>
      <c r="AU151" s="238" t="s">
        <v>82</v>
      </c>
      <c r="AV151" s="13" t="s">
        <v>82</v>
      </c>
      <c r="AW151" s="13" t="s">
        <v>32</v>
      </c>
      <c r="AX151" s="13" t="s">
        <v>80</v>
      </c>
      <c r="AY151" s="238" t="s">
        <v>121</v>
      </c>
    </row>
    <row r="152" s="12" customFormat="1" ht="22.8" customHeight="1">
      <c r="A152" s="12"/>
      <c r="B152" s="192"/>
      <c r="C152" s="193"/>
      <c r="D152" s="194" t="s">
        <v>71</v>
      </c>
      <c r="E152" s="206" t="s">
        <v>169</v>
      </c>
      <c r="F152" s="206" t="s">
        <v>257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SUM(P153:P172)</f>
        <v>0</v>
      </c>
      <c r="Q152" s="200"/>
      <c r="R152" s="201">
        <f>SUM(R153:R172)</f>
        <v>1.4392886999999999</v>
      </c>
      <c r="S152" s="200"/>
      <c r="T152" s="202">
        <f>SUM(T153:T172)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80</v>
      </c>
      <c r="AT152" s="204" t="s">
        <v>71</v>
      </c>
      <c r="AU152" s="204" t="s">
        <v>80</v>
      </c>
      <c r="AY152" s="203" t="s">
        <v>121</v>
      </c>
      <c r="BK152" s="205">
        <f>SUM(BK153:BK172)</f>
        <v>0</v>
      </c>
    </row>
    <row r="153" s="2" customFormat="1" ht="16.5" customHeight="1">
      <c r="A153" s="41"/>
      <c r="B153" s="42"/>
      <c r="C153" s="208" t="s">
        <v>258</v>
      </c>
      <c r="D153" s="208" t="s">
        <v>123</v>
      </c>
      <c r="E153" s="209" t="s">
        <v>259</v>
      </c>
      <c r="F153" s="210" t="s">
        <v>260</v>
      </c>
      <c r="G153" s="211" t="s">
        <v>126</v>
      </c>
      <c r="H153" s="212">
        <v>16.5</v>
      </c>
      <c r="I153" s="213"/>
      <c r="J153" s="214">
        <f>ROUND(I153*H153,2)</f>
        <v>0</v>
      </c>
      <c r="K153" s="215"/>
      <c r="L153" s="47"/>
      <c r="M153" s="216" t="s">
        <v>19</v>
      </c>
      <c r="N153" s="217" t="s">
        <v>43</v>
      </c>
      <c r="O153" s="87"/>
      <c r="P153" s="218">
        <f>O153*H153</f>
        <v>0</v>
      </c>
      <c r="Q153" s="218">
        <v>1.0000000000000001E-05</v>
      </c>
      <c r="R153" s="218">
        <f>Q153*H153</f>
        <v>0.00016500000000000003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127</v>
      </c>
      <c r="AT153" s="220" t="s">
        <v>123</v>
      </c>
      <c r="AU153" s="220" t="s">
        <v>82</v>
      </c>
      <c r="AY153" s="20" t="s">
        <v>121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80</v>
      </c>
      <c r="BK153" s="221">
        <f>ROUND(I153*H153,2)</f>
        <v>0</v>
      </c>
      <c r="BL153" s="20" t="s">
        <v>127</v>
      </c>
      <c r="BM153" s="220" t="s">
        <v>261</v>
      </c>
    </row>
    <row r="154" s="2" customFormat="1">
      <c r="A154" s="41"/>
      <c r="B154" s="42"/>
      <c r="C154" s="43"/>
      <c r="D154" s="222" t="s">
        <v>129</v>
      </c>
      <c r="E154" s="43"/>
      <c r="F154" s="223" t="s">
        <v>262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129</v>
      </c>
      <c r="AU154" s="20" t="s">
        <v>82</v>
      </c>
    </row>
    <row r="155" s="2" customFormat="1" ht="16.5" customHeight="1">
      <c r="A155" s="41"/>
      <c r="B155" s="42"/>
      <c r="C155" s="260" t="s">
        <v>263</v>
      </c>
      <c r="D155" s="260" t="s">
        <v>199</v>
      </c>
      <c r="E155" s="261" t="s">
        <v>264</v>
      </c>
      <c r="F155" s="262" t="s">
        <v>265</v>
      </c>
      <c r="G155" s="263" t="s">
        <v>126</v>
      </c>
      <c r="H155" s="264">
        <v>16.995000000000001</v>
      </c>
      <c r="I155" s="265"/>
      <c r="J155" s="266">
        <f>ROUND(I155*H155,2)</f>
        <v>0</v>
      </c>
      <c r="K155" s="267"/>
      <c r="L155" s="268"/>
      <c r="M155" s="269" t="s">
        <v>19</v>
      </c>
      <c r="N155" s="270" t="s">
        <v>43</v>
      </c>
      <c r="O155" s="87"/>
      <c r="P155" s="218">
        <f>O155*H155</f>
        <v>0</v>
      </c>
      <c r="Q155" s="218">
        <v>0.0042599999999999999</v>
      </c>
      <c r="R155" s="218">
        <f>Q155*H155</f>
        <v>0.072398699999999996</v>
      </c>
      <c r="S155" s="218">
        <v>0</v>
      </c>
      <c r="T155" s="219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0" t="s">
        <v>169</v>
      </c>
      <c r="AT155" s="220" t="s">
        <v>199</v>
      </c>
      <c r="AU155" s="220" t="s">
        <v>82</v>
      </c>
      <c r="AY155" s="20" t="s">
        <v>121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20" t="s">
        <v>80</v>
      </c>
      <c r="BK155" s="221">
        <f>ROUND(I155*H155,2)</f>
        <v>0</v>
      </c>
      <c r="BL155" s="20" t="s">
        <v>127</v>
      </c>
      <c r="BM155" s="220" t="s">
        <v>266</v>
      </c>
    </row>
    <row r="156" s="13" customFormat="1">
      <c r="A156" s="13"/>
      <c r="B156" s="227"/>
      <c r="C156" s="228"/>
      <c r="D156" s="229" t="s">
        <v>142</v>
      </c>
      <c r="E156" s="228"/>
      <c r="F156" s="231" t="s">
        <v>267</v>
      </c>
      <c r="G156" s="228"/>
      <c r="H156" s="232">
        <v>16.995000000000001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142</v>
      </c>
      <c r="AU156" s="238" t="s">
        <v>82</v>
      </c>
      <c r="AV156" s="13" t="s">
        <v>82</v>
      </c>
      <c r="AW156" s="13" t="s">
        <v>4</v>
      </c>
      <c r="AX156" s="13" t="s">
        <v>80</v>
      </c>
      <c r="AY156" s="238" t="s">
        <v>121</v>
      </c>
    </row>
    <row r="157" s="2" customFormat="1" ht="24.15" customHeight="1">
      <c r="A157" s="41"/>
      <c r="B157" s="42"/>
      <c r="C157" s="208" t="s">
        <v>268</v>
      </c>
      <c r="D157" s="208" t="s">
        <v>123</v>
      </c>
      <c r="E157" s="209" t="s">
        <v>269</v>
      </c>
      <c r="F157" s="210" t="s">
        <v>270</v>
      </c>
      <c r="G157" s="211" t="s">
        <v>271</v>
      </c>
      <c r="H157" s="212">
        <v>1</v>
      </c>
      <c r="I157" s="213"/>
      <c r="J157" s="214">
        <f>ROUND(I157*H157,2)</f>
        <v>0</v>
      </c>
      <c r="K157" s="215"/>
      <c r="L157" s="47"/>
      <c r="M157" s="216" t="s">
        <v>19</v>
      </c>
      <c r="N157" s="217" t="s">
        <v>43</v>
      </c>
      <c r="O157" s="87"/>
      <c r="P157" s="218">
        <f>O157*H157</f>
        <v>0</v>
      </c>
      <c r="Q157" s="218">
        <v>1.0000000000000001E-05</v>
      </c>
      <c r="R157" s="218">
        <f>Q157*H157</f>
        <v>1.0000000000000001E-05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127</v>
      </c>
      <c r="AT157" s="220" t="s">
        <v>123</v>
      </c>
      <c r="AU157" s="220" t="s">
        <v>82</v>
      </c>
      <c r="AY157" s="20" t="s">
        <v>121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80</v>
      </c>
      <c r="BK157" s="221">
        <f>ROUND(I157*H157,2)</f>
        <v>0</v>
      </c>
      <c r="BL157" s="20" t="s">
        <v>127</v>
      </c>
      <c r="BM157" s="220" t="s">
        <v>272</v>
      </c>
    </row>
    <row r="158" s="2" customFormat="1" ht="16.5" customHeight="1">
      <c r="A158" s="41"/>
      <c r="B158" s="42"/>
      <c r="C158" s="260" t="s">
        <v>273</v>
      </c>
      <c r="D158" s="260" t="s">
        <v>199</v>
      </c>
      <c r="E158" s="261" t="s">
        <v>274</v>
      </c>
      <c r="F158" s="262" t="s">
        <v>275</v>
      </c>
      <c r="G158" s="263" t="s">
        <v>276</v>
      </c>
      <c r="H158" s="264">
        <v>1</v>
      </c>
      <c r="I158" s="265"/>
      <c r="J158" s="266">
        <f>ROUND(I158*H158,2)</f>
        <v>0</v>
      </c>
      <c r="K158" s="267"/>
      <c r="L158" s="268"/>
      <c r="M158" s="269" t="s">
        <v>19</v>
      </c>
      <c r="N158" s="270" t="s">
        <v>43</v>
      </c>
      <c r="O158" s="87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0" t="s">
        <v>169</v>
      </c>
      <c r="AT158" s="220" t="s">
        <v>199</v>
      </c>
      <c r="AU158" s="220" t="s">
        <v>82</v>
      </c>
      <c r="AY158" s="20" t="s">
        <v>121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20" t="s">
        <v>80</v>
      </c>
      <c r="BK158" s="221">
        <f>ROUND(I158*H158,2)</f>
        <v>0</v>
      </c>
      <c r="BL158" s="20" t="s">
        <v>127</v>
      </c>
      <c r="BM158" s="220" t="s">
        <v>277</v>
      </c>
    </row>
    <row r="159" s="2" customFormat="1" ht="16.5" customHeight="1">
      <c r="A159" s="41"/>
      <c r="B159" s="42"/>
      <c r="C159" s="208" t="s">
        <v>278</v>
      </c>
      <c r="D159" s="208" t="s">
        <v>123</v>
      </c>
      <c r="E159" s="209" t="s">
        <v>279</v>
      </c>
      <c r="F159" s="210" t="s">
        <v>280</v>
      </c>
      <c r="G159" s="211" t="s">
        <v>126</v>
      </c>
      <c r="H159" s="212">
        <v>16.5</v>
      </c>
      <c r="I159" s="213"/>
      <c r="J159" s="214">
        <f>ROUND(I159*H159,2)</f>
        <v>0</v>
      </c>
      <c r="K159" s="215"/>
      <c r="L159" s="47"/>
      <c r="M159" s="216" t="s">
        <v>19</v>
      </c>
      <c r="N159" s="217" t="s">
        <v>43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127</v>
      </c>
      <c r="AT159" s="220" t="s">
        <v>123</v>
      </c>
      <c r="AU159" s="220" t="s">
        <v>82</v>
      </c>
      <c r="AY159" s="20" t="s">
        <v>121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20" t="s">
        <v>80</v>
      </c>
      <c r="BK159" s="221">
        <f>ROUND(I159*H159,2)</f>
        <v>0</v>
      </c>
      <c r="BL159" s="20" t="s">
        <v>127</v>
      </c>
      <c r="BM159" s="220" t="s">
        <v>281</v>
      </c>
    </row>
    <row r="160" s="2" customFormat="1">
      <c r="A160" s="41"/>
      <c r="B160" s="42"/>
      <c r="C160" s="43"/>
      <c r="D160" s="222" t="s">
        <v>129</v>
      </c>
      <c r="E160" s="43"/>
      <c r="F160" s="223" t="s">
        <v>282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129</v>
      </c>
      <c r="AU160" s="20" t="s">
        <v>82</v>
      </c>
    </row>
    <row r="161" s="2" customFormat="1" ht="16.5" customHeight="1">
      <c r="A161" s="41"/>
      <c r="B161" s="42"/>
      <c r="C161" s="208" t="s">
        <v>283</v>
      </c>
      <c r="D161" s="208" t="s">
        <v>123</v>
      </c>
      <c r="E161" s="209" t="s">
        <v>284</v>
      </c>
      <c r="F161" s="210" t="s">
        <v>285</v>
      </c>
      <c r="G161" s="211" t="s">
        <v>276</v>
      </c>
      <c r="H161" s="212">
        <v>2</v>
      </c>
      <c r="I161" s="213"/>
      <c r="J161" s="214">
        <f>ROUND(I161*H161,2)</f>
        <v>0</v>
      </c>
      <c r="K161" s="215"/>
      <c r="L161" s="47"/>
      <c r="M161" s="216" t="s">
        <v>19</v>
      </c>
      <c r="N161" s="217" t="s">
        <v>43</v>
      </c>
      <c r="O161" s="87"/>
      <c r="P161" s="218">
        <f>O161*H161</f>
        <v>0</v>
      </c>
      <c r="Q161" s="218">
        <v>0.45937</v>
      </c>
      <c r="R161" s="218">
        <f>Q161*H161</f>
        <v>0.91874</v>
      </c>
      <c r="S161" s="218">
        <v>0</v>
      </c>
      <c r="T161" s="219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0" t="s">
        <v>127</v>
      </c>
      <c r="AT161" s="220" t="s">
        <v>123</v>
      </c>
      <c r="AU161" s="220" t="s">
        <v>82</v>
      </c>
      <c r="AY161" s="20" t="s">
        <v>121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20" t="s">
        <v>80</v>
      </c>
      <c r="BK161" s="221">
        <f>ROUND(I161*H161,2)</f>
        <v>0</v>
      </c>
      <c r="BL161" s="20" t="s">
        <v>127</v>
      </c>
      <c r="BM161" s="220" t="s">
        <v>286</v>
      </c>
    </row>
    <row r="162" s="2" customFormat="1">
      <c r="A162" s="41"/>
      <c r="B162" s="42"/>
      <c r="C162" s="43"/>
      <c r="D162" s="222" t="s">
        <v>129</v>
      </c>
      <c r="E162" s="43"/>
      <c r="F162" s="223" t="s">
        <v>287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129</v>
      </c>
      <c r="AU162" s="20" t="s">
        <v>82</v>
      </c>
    </row>
    <row r="163" s="2" customFormat="1" ht="24.15" customHeight="1">
      <c r="A163" s="41"/>
      <c r="B163" s="42"/>
      <c r="C163" s="208" t="s">
        <v>288</v>
      </c>
      <c r="D163" s="208" t="s">
        <v>123</v>
      </c>
      <c r="E163" s="209" t="s">
        <v>289</v>
      </c>
      <c r="F163" s="210" t="s">
        <v>290</v>
      </c>
      <c r="G163" s="211" t="s">
        <v>276</v>
      </c>
      <c r="H163" s="212">
        <v>1</v>
      </c>
      <c r="I163" s="213"/>
      <c r="J163" s="214">
        <f>ROUND(I163*H163,2)</f>
        <v>0</v>
      </c>
      <c r="K163" s="215"/>
      <c r="L163" s="47"/>
      <c r="M163" s="216" t="s">
        <v>19</v>
      </c>
      <c r="N163" s="217" t="s">
        <v>43</v>
      </c>
      <c r="O163" s="87"/>
      <c r="P163" s="218">
        <f>O163*H163</f>
        <v>0</v>
      </c>
      <c r="Q163" s="218">
        <v>0.10609</v>
      </c>
      <c r="R163" s="218">
        <f>Q163*H163</f>
        <v>0.10609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127</v>
      </c>
      <c r="AT163" s="220" t="s">
        <v>123</v>
      </c>
      <c r="AU163" s="220" t="s">
        <v>82</v>
      </c>
      <c r="AY163" s="20" t="s">
        <v>121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80</v>
      </c>
      <c r="BK163" s="221">
        <f>ROUND(I163*H163,2)</f>
        <v>0</v>
      </c>
      <c r="BL163" s="20" t="s">
        <v>127</v>
      </c>
      <c r="BM163" s="220" t="s">
        <v>291</v>
      </c>
    </row>
    <row r="164" s="2" customFormat="1">
      <c r="A164" s="41"/>
      <c r="B164" s="42"/>
      <c r="C164" s="43"/>
      <c r="D164" s="222" t="s">
        <v>129</v>
      </c>
      <c r="E164" s="43"/>
      <c r="F164" s="223" t="s">
        <v>292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129</v>
      </c>
      <c r="AU164" s="20" t="s">
        <v>82</v>
      </c>
    </row>
    <row r="165" s="2" customFormat="1" ht="24.15" customHeight="1">
      <c r="A165" s="41"/>
      <c r="B165" s="42"/>
      <c r="C165" s="208" t="s">
        <v>293</v>
      </c>
      <c r="D165" s="208" t="s">
        <v>123</v>
      </c>
      <c r="E165" s="209" t="s">
        <v>294</v>
      </c>
      <c r="F165" s="210" t="s">
        <v>295</v>
      </c>
      <c r="G165" s="211" t="s">
        <v>276</v>
      </c>
      <c r="H165" s="212">
        <v>1</v>
      </c>
      <c r="I165" s="213"/>
      <c r="J165" s="214">
        <f>ROUND(I165*H165,2)</f>
        <v>0</v>
      </c>
      <c r="K165" s="215"/>
      <c r="L165" s="47"/>
      <c r="M165" s="216" t="s">
        <v>19</v>
      </c>
      <c r="N165" s="217" t="s">
        <v>43</v>
      </c>
      <c r="O165" s="87"/>
      <c r="P165" s="218">
        <f>O165*H165</f>
        <v>0</v>
      </c>
      <c r="Q165" s="218">
        <v>0.036400000000000002</v>
      </c>
      <c r="R165" s="218">
        <f>Q165*H165</f>
        <v>0.036400000000000002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127</v>
      </c>
      <c r="AT165" s="220" t="s">
        <v>123</v>
      </c>
      <c r="AU165" s="220" t="s">
        <v>82</v>
      </c>
      <c r="AY165" s="20" t="s">
        <v>121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80</v>
      </c>
      <c r="BK165" s="221">
        <f>ROUND(I165*H165,2)</f>
        <v>0</v>
      </c>
      <c r="BL165" s="20" t="s">
        <v>127</v>
      </c>
      <c r="BM165" s="220" t="s">
        <v>296</v>
      </c>
    </row>
    <row r="166" s="2" customFormat="1">
      <c r="A166" s="41"/>
      <c r="B166" s="42"/>
      <c r="C166" s="43"/>
      <c r="D166" s="222" t="s">
        <v>129</v>
      </c>
      <c r="E166" s="43"/>
      <c r="F166" s="223" t="s">
        <v>297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129</v>
      </c>
      <c r="AU166" s="20" t="s">
        <v>82</v>
      </c>
    </row>
    <row r="167" s="2" customFormat="1" ht="24.15" customHeight="1">
      <c r="A167" s="41"/>
      <c r="B167" s="42"/>
      <c r="C167" s="208" t="s">
        <v>298</v>
      </c>
      <c r="D167" s="208" t="s">
        <v>123</v>
      </c>
      <c r="E167" s="209" t="s">
        <v>299</v>
      </c>
      <c r="F167" s="210" t="s">
        <v>300</v>
      </c>
      <c r="G167" s="211" t="s">
        <v>276</v>
      </c>
      <c r="H167" s="212">
        <v>1</v>
      </c>
      <c r="I167" s="213"/>
      <c r="J167" s="214">
        <f>ROUND(I167*H167,2)</f>
        <v>0</v>
      </c>
      <c r="K167" s="215"/>
      <c r="L167" s="47"/>
      <c r="M167" s="216" t="s">
        <v>19</v>
      </c>
      <c r="N167" s="217" t="s">
        <v>43</v>
      </c>
      <c r="O167" s="8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0" t="s">
        <v>127</v>
      </c>
      <c r="AT167" s="220" t="s">
        <v>123</v>
      </c>
      <c r="AU167" s="220" t="s">
        <v>82</v>
      </c>
      <c r="AY167" s="20" t="s">
        <v>121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20" t="s">
        <v>80</v>
      </c>
      <c r="BK167" s="221">
        <f>ROUND(I167*H167,2)</f>
        <v>0</v>
      </c>
      <c r="BL167" s="20" t="s">
        <v>127</v>
      </c>
      <c r="BM167" s="220" t="s">
        <v>301</v>
      </c>
    </row>
    <row r="168" s="2" customFormat="1">
      <c r="A168" s="41"/>
      <c r="B168" s="42"/>
      <c r="C168" s="43"/>
      <c r="D168" s="222" t="s">
        <v>129</v>
      </c>
      <c r="E168" s="43"/>
      <c r="F168" s="223" t="s">
        <v>302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129</v>
      </c>
      <c r="AU168" s="20" t="s">
        <v>82</v>
      </c>
    </row>
    <row r="169" s="2" customFormat="1" ht="24.15" customHeight="1">
      <c r="A169" s="41"/>
      <c r="B169" s="42"/>
      <c r="C169" s="208" t="s">
        <v>303</v>
      </c>
      <c r="D169" s="208" t="s">
        <v>123</v>
      </c>
      <c r="E169" s="209" t="s">
        <v>304</v>
      </c>
      <c r="F169" s="210" t="s">
        <v>305</v>
      </c>
      <c r="G169" s="211" t="s">
        <v>276</v>
      </c>
      <c r="H169" s="212">
        <v>1</v>
      </c>
      <c r="I169" s="213"/>
      <c r="J169" s="214">
        <f>ROUND(I169*H169,2)</f>
        <v>0</v>
      </c>
      <c r="K169" s="215"/>
      <c r="L169" s="47"/>
      <c r="M169" s="216" t="s">
        <v>19</v>
      </c>
      <c r="N169" s="217" t="s">
        <v>43</v>
      </c>
      <c r="O169" s="87"/>
      <c r="P169" s="218">
        <f>O169*H169</f>
        <v>0</v>
      </c>
      <c r="Q169" s="218">
        <v>0.30399999999999999</v>
      </c>
      <c r="R169" s="218">
        <f>Q169*H169</f>
        <v>0.30399999999999999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127</v>
      </c>
      <c r="AT169" s="220" t="s">
        <v>123</v>
      </c>
      <c r="AU169" s="220" t="s">
        <v>82</v>
      </c>
      <c r="AY169" s="20" t="s">
        <v>121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80</v>
      </c>
      <c r="BK169" s="221">
        <f>ROUND(I169*H169,2)</f>
        <v>0</v>
      </c>
      <c r="BL169" s="20" t="s">
        <v>127</v>
      </c>
      <c r="BM169" s="220" t="s">
        <v>306</v>
      </c>
    </row>
    <row r="170" s="2" customFormat="1">
      <c r="A170" s="41"/>
      <c r="B170" s="42"/>
      <c r="C170" s="43"/>
      <c r="D170" s="222" t="s">
        <v>129</v>
      </c>
      <c r="E170" s="43"/>
      <c r="F170" s="223" t="s">
        <v>307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129</v>
      </c>
      <c r="AU170" s="20" t="s">
        <v>82</v>
      </c>
    </row>
    <row r="171" s="2" customFormat="1" ht="16.5" customHeight="1">
      <c r="A171" s="41"/>
      <c r="B171" s="42"/>
      <c r="C171" s="208" t="s">
        <v>308</v>
      </c>
      <c r="D171" s="208" t="s">
        <v>123</v>
      </c>
      <c r="E171" s="209" t="s">
        <v>309</v>
      </c>
      <c r="F171" s="210" t="s">
        <v>310</v>
      </c>
      <c r="G171" s="211" t="s">
        <v>126</v>
      </c>
      <c r="H171" s="212">
        <v>16.5</v>
      </c>
      <c r="I171" s="213"/>
      <c r="J171" s="214">
        <f>ROUND(I171*H171,2)</f>
        <v>0</v>
      </c>
      <c r="K171" s="215"/>
      <c r="L171" s="47"/>
      <c r="M171" s="216" t="s">
        <v>19</v>
      </c>
      <c r="N171" s="217" t="s">
        <v>43</v>
      </c>
      <c r="O171" s="87"/>
      <c r="P171" s="218">
        <f>O171*H171</f>
        <v>0</v>
      </c>
      <c r="Q171" s="218">
        <v>9.0000000000000006E-05</v>
      </c>
      <c r="R171" s="218">
        <f>Q171*H171</f>
        <v>0.001485</v>
      </c>
      <c r="S171" s="218">
        <v>0</v>
      </c>
      <c r="T171" s="21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0" t="s">
        <v>127</v>
      </c>
      <c r="AT171" s="220" t="s">
        <v>123</v>
      </c>
      <c r="AU171" s="220" t="s">
        <v>82</v>
      </c>
      <c r="AY171" s="20" t="s">
        <v>121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80</v>
      </c>
      <c r="BK171" s="221">
        <f>ROUND(I171*H171,2)</f>
        <v>0</v>
      </c>
      <c r="BL171" s="20" t="s">
        <v>127</v>
      </c>
      <c r="BM171" s="220" t="s">
        <v>311</v>
      </c>
    </row>
    <row r="172" s="2" customFormat="1">
      <c r="A172" s="41"/>
      <c r="B172" s="42"/>
      <c r="C172" s="43"/>
      <c r="D172" s="222" t="s">
        <v>129</v>
      </c>
      <c r="E172" s="43"/>
      <c r="F172" s="223" t="s">
        <v>312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129</v>
      </c>
      <c r="AU172" s="20" t="s">
        <v>82</v>
      </c>
    </row>
    <row r="173" s="12" customFormat="1" ht="22.8" customHeight="1">
      <c r="A173" s="12"/>
      <c r="B173" s="192"/>
      <c r="C173" s="193"/>
      <c r="D173" s="194" t="s">
        <v>71</v>
      </c>
      <c r="E173" s="206" t="s">
        <v>175</v>
      </c>
      <c r="F173" s="206" t="s">
        <v>313</v>
      </c>
      <c r="G173" s="193"/>
      <c r="H173" s="193"/>
      <c r="I173" s="196"/>
      <c r="J173" s="207">
        <f>BK173</f>
        <v>0</v>
      </c>
      <c r="K173" s="193"/>
      <c r="L173" s="198"/>
      <c r="M173" s="199"/>
      <c r="N173" s="200"/>
      <c r="O173" s="200"/>
      <c r="P173" s="201">
        <f>SUM(P174:P175)</f>
        <v>0</v>
      </c>
      <c r="Q173" s="200"/>
      <c r="R173" s="201">
        <f>SUM(R174:R175)</f>
        <v>0.00033720000000000001</v>
      </c>
      <c r="S173" s="200"/>
      <c r="T173" s="202">
        <f>SUM(T174:T175)</f>
        <v>0.0082800000000000009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3" t="s">
        <v>80</v>
      </c>
      <c r="AT173" s="204" t="s">
        <v>71</v>
      </c>
      <c r="AU173" s="204" t="s">
        <v>80</v>
      </c>
      <c r="AY173" s="203" t="s">
        <v>121</v>
      </c>
      <c r="BK173" s="205">
        <f>SUM(BK174:BK175)</f>
        <v>0</v>
      </c>
    </row>
    <row r="174" s="2" customFormat="1" ht="24.15" customHeight="1">
      <c r="A174" s="41"/>
      <c r="B174" s="42"/>
      <c r="C174" s="208" t="s">
        <v>314</v>
      </c>
      <c r="D174" s="208" t="s">
        <v>123</v>
      </c>
      <c r="E174" s="209" t="s">
        <v>315</v>
      </c>
      <c r="F174" s="210" t="s">
        <v>316</v>
      </c>
      <c r="G174" s="211" t="s">
        <v>126</v>
      </c>
      <c r="H174" s="212">
        <v>0.12</v>
      </c>
      <c r="I174" s="213"/>
      <c r="J174" s="214">
        <f>ROUND(I174*H174,2)</f>
        <v>0</v>
      </c>
      <c r="K174" s="215"/>
      <c r="L174" s="47"/>
      <c r="M174" s="216" t="s">
        <v>19</v>
      </c>
      <c r="N174" s="217" t="s">
        <v>43</v>
      </c>
      <c r="O174" s="87"/>
      <c r="P174" s="218">
        <f>O174*H174</f>
        <v>0</v>
      </c>
      <c r="Q174" s="218">
        <v>0.00281</v>
      </c>
      <c r="R174" s="218">
        <f>Q174*H174</f>
        <v>0.00033720000000000001</v>
      </c>
      <c r="S174" s="218">
        <v>0.069000000000000006</v>
      </c>
      <c r="T174" s="219">
        <f>S174*H174</f>
        <v>0.0082800000000000009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127</v>
      </c>
      <c r="AT174" s="220" t="s">
        <v>123</v>
      </c>
      <c r="AU174" s="220" t="s">
        <v>82</v>
      </c>
      <c r="AY174" s="20" t="s">
        <v>121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80</v>
      </c>
      <c r="BK174" s="221">
        <f>ROUND(I174*H174,2)</f>
        <v>0</v>
      </c>
      <c r="BL174" s="20" t="s">
        <v>127</v>
      </c>
      <c r="BM174" s="220" t="s">
        <v>317</v>
      </c>
    </row>
    <row r="175" s="2" customFormat="1">
      <c r="A175" s="41"/>
      <c r="B175" s="42"/>
      <c r="C175" s="43"/>
      <c r="D175" s="222" t="s">
        <v>129</v>
      </c>
      <c r="E175" s="43"/>
      <c r="F175" s="223" t="s">
        <v>318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129</v>
      </c>
      <c r="AU175" s="20" t="s">
        <v>82</v>
      </c>
    </row>
    <row r="176" s="12" customFormat="1" ht="22.8" customHeight="1">
      <c r="A176" s="12"/>
      <c r="B176" s="192"/>
      <c r="C176" s="193"/>
      <c r="D176" s="194" t="s">
        <v>71</v>
      </c>
      <c r="E176" s="206" t="s">
        <v>319</v>
      </c>
      <c r="F176" s="206" t="s">
        <v>320</v>
      </c>
      <c r="G176" s="193"/>
      <c r="H176" s="193"/>
      <c r="I176" s="196"/>
      <c r="J176" s="207">
        <f>BK176</f>
        <v>0</v>
      </c>
      <c r="K176" s="193"/>
      <c r="L176" s="198"/>
      <c r="M176" s="199"/>
      <c r="N176" s="200"/>
      <c r="O176" s="200"/>
      <c r="P176" s="201">
        <f>SUM(P177:P178)</f>
        <v>0</v>
      </c>
      <c r="Q176" s="200"/>
      <c r="R176" s="201">
        <f>SUM(R177:R178)</f>
        <v>0</v>
      </c>
      <c r="S176" s="200"/>
      <c r="T176" s="202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3" t="s">
        <v>80</v>
      </c>
      <c r="AT176" s="204" t="s">
        <v>71</v>
      </c>
      <c r="AU176" s="204" t="s">
        <v>80</v>
      </c>
      <c r="AY176" s="203" t="s">
        <v>121</v>
      </c>
      <c r="BK176" s="205">
        <f>SUM(BK177:BK178)</f>
        <v>0</v>
      </c>
    </row>
    <row r="177" s="2" customFormat="1" ht="24.15" customHeight="1">
      <c r="A177" s="41"/>
      <c r="B177" s="42"/>
      <c r="C177" s="208" t="s">
        <v>321</v>
      </c>
      <c r="D177" s="208" t="s">
        <v>123</v>
      </c>
      <c r="E177" s="209" t="s">
        <v>322</v>
      </c>
      <c r="F177" s="210" t="s">
        <v>323</v>
      </c>
      <c r="G177" s="211" t="s">
        <v>178</v>
      </c>
      <c r="H177" s="212">
        <v>30.273</v>
      </c>
      <c r="I177" s="213"/>
      <c r="J177" s="214">
        <f>ROUND(I177*H177,2)</f>
        <v>0</v>
      </c>
      <c r="K177" s="215"/>
      <c r="L177" s="47"/>
      <c r="M177" s="216" t="s">
        <v>19</v>
      </c>
      <c r="N177" s="217" t="s">
        <v>43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127</v>
      </c>
      <c r="AT177" s="220" t="s">
        <v>123</v>
      </c>
      <c r="AU177" s="220" t="s">
        <v>82</v>
      </c>
      <c r="AY177" s="20" t="s">
        <v>121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80</v>
      </c>
      <c r="BK177" s="221">
        <f>ROUND(I177*H177,2)</f>
        <v>0</v>
      </c>
      <c r="BL177" s="20" t="s">
        <v>127</v>
      </c>
      <c r="BM177" s="220" t="s">
        <v>324</v>
      </c>
    </row>
    <row r="178" s="2" customFormat="1">
      <c r="A178" s="41"/>
      <c r="B178" s="42"/>
      <c r="C178" s="43"/>
      <c r="D178" s="222" t="s">
        <v>129</v>
      </c>
      <c r="E178" s="43"/>
      <c r="F178" s="223" t="s">
        <v>325</v>
      </c>
      <c r="G178" s="43"/>
      <c r="H178" s="43"/>
      <c r="I178" s="224"/>
      <c r="J178" s="43"/>
      <c r="K178" s="43"/>
      <c r="L178" s="47"/>
      <c r="M178" s="271"/>
      <c r="N178" s="272"/>
      <c r="O178" s="273"/>
      <c r="P178" s="273"/>
      <c r="Q178" s="273"/>
      <c r="R178" s="273"/>
      <c r="S178" s="273"/>
      <c r="T178" s="274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129</v>
      </c>
      <c r="AU178" s="20" t="s">
        <v>82</v>
      </c>
    </row>
    <row r="179" s="2" customFormat="1" ht="6.96" customHeight="1">
      <c r="A179" s="41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47"/>
      <c r="M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</row>
  </sheetData>
  <sheetProtection sheet="1" autoFilter="0" formatColumns="0" formatRows="0" objects="1" scenarios="1" spinCount="100000" saltValue="XzS7oF/FxMI2lpSxZDbWSndgyU4HHv/vk47hQlI0+qaZI7dJCmUVn9aNuOfWu3YlvhIRN+9IgwSKrOXLw0s2Og==" hashValue="Cfy/nV5OjP8cDiR2V9/j+yXu3VEzjT8rFC6ocOgdCKnBfmh3eavuCGaf9mER2tQ6kKn+Cc8Qm1ayZX0ETZrtJQ==" algorithmName="SHA-512" password="CC35"/>
  <autoFilter ref="C85:K17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19001421"/>
    <hyperlink ref="F92" r:id="rId2" display="https://podminky.urs.cz/item/CS_URS_2024_02/121151103"/>
    <hyperlink ref="F94" r:id="rId3" display="https://podminky.urs.cz/item/CS_URS_2024_02/132211401"/>
    <hyperlink ref="F98" r:id="rId4" display="https://podminky.urs.cz/item/CS_URS_2024_02/132212221"/>
    <hyperlink ref="F102" r:id="rId5" display="https://podminky.urs.cz/item/CS_URS_2024_02/132254202"/>
    <hyperlink ref="F107" r:id="rId6" display="https://podminky.urs.cz/item/CS_URS_2024_02/151101102"/>
    <hyperlink ref="F110" r:id="rId7" display="https://podminky.urs.cz/item/CS_URS_2024_02/151101112"/>
    <hyperlink ref="F112" r:id="rId8" display="https://podminky.urs.cz/item/CS_URS_2024_02/162751117"/>
    <hyperlink ref="F115" r:id="rId9" display="https://podminky.urs.cz/item/CS_URS_2024_02/171201221"/>
    <hyperlink ref="F118" r:id="rId10" display="https://podminky.urs.cz/item/CS_URS_2024_02/171251201"/>
    <hyperlink ref="F120" r:id="rId11" display="https://podminky.urs.cz/item/CS_URS_2024_02/174151101"/>
    <hyperlink ref="F123" r:id="rId12" display="https://podminky.urs.cz/item/CS_URS_2024_02/175151101"/>
    <hyperlink ref="F127" r:id="rId13" display="https://podminky.urs.cz/item/CS_URS_2024_02/181351003"/>
    <hyperlink ref="F129" r:id="rId14" display="https://podminky.urs.cz/item/CS_URS_2024_02/181411131"/>
    <hyperlink ref="F133" r:id="rId15" display="https://podminky.urs.cz/item/CS_URS_2024_02/181912111"/>
    <hyperlink ref="F136" r:id="rId16" display="https://podminky.urs.cz/item/CS_URS_2024_02/219991216"/>
    <hyperlink ref="F139" r:id="rId17" display="https://podminky.urs.cz/item/CS_URS_2024_02/279311116"/>
    <hyperlink ref="F143" r:id="rId18" display="https://podminky.urs.cz/item/CS_URS_2024_02/279351411"/>
    <hyperlink ref="F147" r:id="rId19" display="https://podminky.urs.cz/item/CS_URS_2024_02/279351412"/>
    <hyperlink ref="F150" r:id="rId20" display="https://podminky.urs.cz/item/CS_URS_2024_02/451572111"/>
    <hyperlink ref="F154" r:id="rId21" display="https://podminky.urs.cz/item/CS_URS_2024_02/871353121"/>
    <hyperlink ref="F160" r:id="rId22" display="https://podminky.urs.cz/item/CS_URS_2024_02/892351111"/>
    <hyperlink ref="F162" r:id="rId23" display="https://podminky.urs.cz/item/CS_URS_2024_02/892372111"/>
    <hyperlink ref="F164" r:id="rId24" display="https://podminky.urs.cz/item/CS_URS_2024_02/894812315"/>
    <hyperlink ref="F166" r:id="rId25" display="https://podminky.urs.cz/item/CS_URS_2024_02/894812333"/>
    <hyperlink ref="F168" r:id="rId26" display="https://podminky.urs.cz/item/CS_URS_2024_02/894812339"/>
    <hyperlink ref="F170" r:id="rId27" display="https://podminky.urs.cz/item/CS_URS_2024_02/894812356"/>
    <hyperlink ref="F172" r:id="rId28" display="https://podminky.urs.cz/item/CS_URS_2024_02/899722113"/>
    <hyperlink ref="F175" r:id="rId29" display="https://podminky.urs.cz/item/CS_URS_2024_02/977151125"/>
    <hyperlink ref="F178" r:id="rId30" display="https://podminky.urs.cz/item/CS_URS_2024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ZŠ F-M ul. J. Čapka 2555 - tělocvična ll.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326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25. 7. 2024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31</v>
      </c>
      <c r="F21" s="41"/>
      <c r="G21" s="41"/>
      <c r="H21" s="41"/>
      <c r="I21" s="135" t="s">
        <v>27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27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ROUND((SUM(BE85:BE186)),  2)</f>
        <v>0</v>
      </c>
      <c r="G33" s="41"/>
      <c r="H33" s="41"/>
      <c r="I33" s="151">
        <v>0.20999999999999999</v>
      </c>
      <c r="J33" s="150">
        <f>ROUND(((SUM(BE85:BE186))*I33),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ROUND((SUM(BF85:BF186)),  2)</f>
        <v>0</v>
      </c>
      <c r="G34" s="41"/>
      <c r="H34" s="41"/>
      <c r="I34" s="151">
        <v>0.12</v>
      </c>
      <c r="J34" s="150">
        <f>ROUND(((SUM(BF85:BF186))*I34),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ROUND((SUM(BG85:BG186)),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ROUND((SUM(BH85:BH186)),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ROUND((SUM(BI85:BI186)),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ZŠ F-M ul. J. Čapka 2555 - tělocvična ll.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IO 02 - Areálová splašková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>DK projekt s r.o., Ostrava-Muglinov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Kubalová J.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J145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J159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J163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105</v>
      </c>
      <c r="E65" s="177"/>
      <c r="F65" s="177"/>
      <c r="G65" s="177"/>
      <c r="H65" s="177"/>
      <c r="I65" s="177"/>
      <c r="J65" s="178">
        <f>J184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106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ZŠ F-M ul. J. Čapka 2555 - tělocvična ll.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93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IO 02 - Areálová splašková kanalizace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25. 7. 2024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 xml:space="preserve"> </v>
      </c>
      <c r="G81" s="43"/>
      <c r="H81" s="43"/>
      <c r="I81" s="35" t="s">
        <v>30</v>
      </c>
      <c r="J81" s="39" t="str">
        <f>E21</f>
        <v>DK projekt s r.o., Ostrava-Muglinov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28</v>
      </c>
      <c r="D82" s="43"/>
      <c r="E82" s="43"/>
      <c r="F82" s="30" t="str">
        <f>IF(E18="","",E18)</f>
        <v>Vyplň údaj</v>
      </c>
      <c r="G82" s="43"/>
      <c r="H82" s="43"/>
      <c r="I82" s="35" t="s">
        <v>33</v>
      </c>
      <c r="J82" s="39" t="str">
        <f>E24</f>
        <v>Kubalová J.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107</v>
      </c>
      <c r="D84" s="183" t="s">
        <v>57</v>
      </c>
      <c r="E84" s="183" t="s">
        <v>53</v>
      </c>
      <c r="F84" s="183" t="s">
        <v>54</v>
      </c>
      <c r="G84" s="183" t="s">
        <v>108</v>
      </c>
      <c r="H84" s="183" t="s">
        <v>109</v>
      </c>
      <c r="I84" s="183" t="s">
        <v>110</v>
      </c>
      <c r="J84" s="184" t="s">
        <v>97</v>
      </c>
      <c r="K84" s="185" t="s">
        <v>111</v>
      </c>
      <c r="L84" s="186"/>
      <c r="M84" s="95" t="s">
        <v>19</v>
      </c>
      <c r="N84" s="96" t="s">
        <v>42</v>
      </c>
      <c r="O84" s="96" t="s">
        <v>112</v>
      </c>
      <c r="P84" s="96" t="s">
        <v>113</v>
      </c>
      <c r="Q84" s="96" t="s">
        <v>114</v>
      </c>
      <c r="R84" s="96" t="s">
        <v>115</v>
      </c>
      <c r="S84" s="96" t="s">
        <v>116</v>
      </c>
      <c r="T84" s="97" t="s">
        <v>117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118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</f>
        <v>0</v>
      </c>
      <c r="Q85" s="99"/>
      <c r="R85" s="189">
        <f>R86</f>
        <v>30.362906200000005</v>
      </c>
      <c r="S85" s="99"/>
      <c r="T85" s="190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98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71</v>
      </c>
      <c r="E86" s="195" t="s">
        <v>119</v>
      </c>
      <c r="F86" s="195" t="s">
        <v>120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P87+P145+P159+P163+P184</f>
        <v>0</v>
      </c>
      <c r="Q86" s="200"/>
      <c r="R86" s="201">
        <f>R87+R145+R159+R163+R184</f>
        <v>30.362906200000005</v>
      </c>
      <c r="S86" s="200"/>
      <c r="T86" s="202">
        <f>T87+T145+T159+T163+T184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80</v>
      </c>
      <c r="AT86" s="204" t="s">
        <v>71</v>
      </c>
      <c r="AU86" s="204" t="s">
        <v>72</v>
      </c>
      <c r="AY86" s="203" t="s">
        <v>121</v>
      </c>
      <c r="BK86" s="205">
        <f>BK87+BK145+BK159+BK163+BK184</f>
        <v>0</v>
      </c>
    </row>
    <row r="87" s="12" customFormat="1" ht="22.8" customHeight="1">
      <c r="A87" s="12"/>
      <c r="B87" s="192"/>
      <c r="C87" s="193"/>
      <c r="D87" s="194" t="s">
        <v>71</v>
      </c>
      <c r="E87" s="206" t="s">
        <v>80</v>
      </c>
      <c r="F87" s="206" t="s">
        <v>122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SUM(P88:P144)</f>
        <v>0</v>
      </c>
      <c r="Q87" s="200"/>
      <c r="R87" s="201">
        <f>SUM(R88:R144)</f>
        <v>23.465604200000005</v>
      </c>
      <c r="S87" s="200"/>
      <c r="T87" s="202">
        <f>SUM(T88:T144)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80</v>
      </c>
      <c r="AT87" s="204" t="s">
        <v>71</v>
      </c>
      <c r="AU87" s="204" t="s">
        <v>80</v>
      </c>
      <c r="AY87" s="203" t="s">
        <v>121</v>
      </c>
      <c r="BK87" s="205">
        <f>SUM(BK88:BK144)</f>
        <v>0</v>
      </c>
    </row>
    <row r="88" s="2" customFormat="1" ht="49.05" customHeight="1">
      <c r="A88" s="41"/>
      <c r="B88" s="42"/>
      <c r="C88" s="208" t="s">
        <v>80</v>
      </c>
      <c r="D88" s="208" t="s">
        <v>123</v>
      </c>
      <c r="E88" s="209" t="s">
        <v>327</v>
      </c>
      <c r="F88" s="210" t="s">
        <v>328</v>
      </c>
      <c r="G88" s="211" t="s">
        <v>126</v>
      </c>
      <c r="H88" s="212">
        <v>1.1000000000000001</v>
      </c>
      <c r="I88" s="213"/>
      <c r="J88" s="214">
        <f>ROUND(I88*H88,2)</f>
        <v>0</v>
      </c>
      <c r="K88" s="215"/>
      <c r="L88" s="47"/>
      <c r="M88" s="216" t="s">
        <v>19</v>
      </c>
      <c r="N88" s="217" t="s">
        <v>43</v>
      </c>
      <c r="O88" s="87"/>
      <c r="P88" s="218">
        <f>O88*H88</f>
        <v>0</v>
      </c>
      <c r="Q88" s="218">
        <v>0.036900000000000002</v>
      </c>
      <c r="R88" s="218">
        <f>Q88*H88</f>
        <v>0.040590000000000008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127</v>
      </c>
      <c r="AT88" s="220" t="s">
        <v>123</v>
      </c>
      <c r="AU88" s="220" t="s">
        <v>82</v>
      </c>
      <c r="AY88" s="20" t="s">
        <v>121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80</v>
      </c>
      <c r="BK88" s="221">
        <f>ROUND(I88*H88,2)</f>
        <v>0</v>
      </c>
      <c r="BL88" s="20" t="s">
        <v>127</v>
      </c>
      <c r="BM88" s="220" t="s">
        <v>329</v>
      </c>
    </row>
    <row r="89" s="2" customFormat="1">
      <c r="A89" s="41"/>
      <c r="B89" s="42"/>
      <c r="C89" s="43"/>
      <c r="D89" s="222" t="s">
        <v>129</v>
      </c>
      <c r="E89" s="43"/>
      <c r="F89" s="223" t="s">
        <v>330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129</v>
      </c>
      <c r="AU89" s="20" t="s">
        <v>82</v>
      </c>
    </row>
    <row r="90" s="2" customFormat="1" ht="16.5" customHeight="1">
      <c r="A90" s="41"/>
      <c r="B90" s="42"/>
      <c r="C90" s="208" t="s">
        <v>82</v>
      </c>
      <c r="D90" s="208" t="s">
        <v>123</v>
      </c>
      <c r="E90" s="209" t="s">
        <v>131</v>
      </c>
      <c r="F90" s="210" t="s">
        <v>132</v>
      </c>
      <c r="G90" s="211" t="s">
        <v>133</v>
      </c>
      <c r="H90" s="212">
        <v>50</v>
      </c>
      <c r="I90" s="213"/>
      <c r="J90" s="214">
        <f>ROUND(I90*H90,2)</f>
        <v>0</v>
      </c>
      <c r="K90" s="215"/>
      <c r="L90" s="47"/>
      <c r="M90" s="216" t="s">
        <v>19</v>
      </c>
      <c r="N90" s="217" t="s">
        <v>43</v>
      </c>
      <c r="O90" s="87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0" t="s">
        <v>127</v>
      </c>
      <c r="AT90" s="220" t="s">
        <v>123</v>
      </c>
      <c r="AU90" s="220" t="s">
        <v>82</v>
      </c>
      <c r="AY90" s="20" t="s">
        <v>121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80</v>
      </c>
      <c r="BK90" s="221">
        <f>ROUND(I90*H90,2)</f>
        <v>0</v>
      </c>
      <c r="BL90" s="20" t="s">
        <v>127</v>
      </c>
      <c r="BM90" s="220" t="s">
        <v>331</v>
      </c>
    </row>
    <row r="91" s="2" customFormat="1">
      <c r="A91" s="41"/>
      <c r="B91" s="42"/>
      <c r="C91" s="43"/>
      <c r="D91" s="222" t="s">
        <v>129</v>
      </c>
      <c r="E91" s="43"/>
      <c r="F91" s="223" t="s">
        <v>135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129</v>
      </c>
      <c r="AU91" s="20" t="s">
        <v>82</v>
      </c>
    </row>
    <row r="92" s="2" customFormat="1" ht="24.15" customHeight="1">
      <c r="A92" s="41"/>
      <c r="B92" s="42"/>
      <c r="C92" s="208" t="s">
        <v>136</v>
      </c>
      <c r="D92" s="208" t="s">
        <v>123</v>
      </c>
      <c r="E92" s="209" t="s">
        <v>137</v>
      </c>
      <c r="F92" s="210" t="s">
        <v>138</v>
      </c>
      <c r="G92" s="211" t="s">
        <v>139</v>
      </c>
      <c r="H92" s="212">
        <v>1.198</v>
      </c>
      <c r="I92" s="213"/>
      <c r="J92" s="214">
        <f>ROUND(I92*H92,2)</f>
        <v>0</v>
      </c>
      <c r="K92" s="215"/>
      <c r="L92" s="47"/>
      <c r="M92" s="216" t="s">
        <v>19</v>
      </c>
      <c r="N92" s="217" t="s">
        <v>43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127</v>
      </c>
      <c r="AT92" s="220" t="s">
        <v>123</v>
      </c>
      <c r="AU92" s="220" t="s">
        <v>82</v>
      </c>
      <c r="AY92" s="20" t="s">
        <v>121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80</v>
      </c>
      <c r="BK92" s="221">
        <f>ROUND(I92*H92,2)</f>
        <v>0</v>
      </c>
      <c r="BL92" s="20" t="s">
        <v>127</v>
      </c>
      <c r="BM92" s="220" t="s">
        <v>332</v>
      </c>
    </row>
    <row r="93" s="2" customFormat="1">
      <c r="A93" s="41"/>
      <c r="B93" s="42"/>
      <c r="C93" s="43"/>
      <c r="D93" s="222" t="s">
        <v>129</v>
      </c>
      <c r="E93" s="43"/>
      <c r="F93" s="223" t="s">
        <v>141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129</v>
      </c>
      <c r="AU93" s="20" t="s">
        <v>82</v>
      </c>
    </row>
    <row r="94" s="13" customFormat="1">
      <c r="A94" s="13"/>
      <c r="B94" s="227"/>
      <c r="C94" s="228"/>
      <c r="D94" s="229" t="s">
        <v>142</v>
      </c>
      <c r="E94" s="230" t="s">
        <v>19</v>
      </c>
      <c r="F94" s="231" t="s">
        <v>333</v>
      </c>
      <c r="G94" s="228"/>
      <c r="H94" s="232">
        <v>1.198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142</v>
      </c>
      <c r="AU94" s="238" t="s">
        <v>82</v>
      </c>
      <c r="AV94" s="13" t="s">
        <v>82</v>
      </c>
      <c r="AW94" s="13" t="s">
        <v>32</v>
      </c>
      <c r="AX94" s="13" t="s">
        <v>72</v>
      </c>
      <c r="AY94" s="238" t="s">
        <v>121</v>
      </c>
    </row>
    <row r="95" s="14" customFormat="1">
      <c r="A95" s="14"/>
      <c r="B95" s="239"/>
      <c r="C95" s="240"/>
      <c r="D95" s="229" t="s">
        <v>142</v>
      </c>
      <c r="E95" s="241" t="s">
        <v>19</v>
      </c>
      <c r="F95" s="242" t="s">
        <v>144</v>
      </c>
      <c r="G95" s="240"/>
      <c r="H95" s="243">
        <v>1.198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142</v>
      </c>
      <c r="AU95" s="249" t="s">
        <v>82</v>
      </c>
      <c r="AV95" s="14" t="s">
        <v>127</v>
      </c>
      <c r="AW95" s="14" t="s">
        <v>32</v>
      </c>
      <c r="AX95" s="14" t="s">
        <v>80</v>
      </c>
      <c r="AY95" s="249" t="s">
        <v>121</v>
      </c>
    </row>
    <row r="96" s="2" customFormat="1" ht="24.15" customHeight="1">
      <c r="A96" s="41"/>
      <c r="B96" s="42"/>
      <c r="C96" s="208" t="s">
        <v>127</v>
      </c>
      <c r="D96" s="208" t="s">
        <v>123</v>
      </c>
      <c r="E96" s="209" t="s">
        <v>145</v>
      </c>
      <c r="F96" s="210" t="s">
        <v>146</v>
      </c>
      <c r="G96" s="211" t="s">
        <v>139</v>
      </c>
      <c r="H96" s="212">
        <v>16.170000000000002</v>
      </c>
      <c r="I96" s="213"/>
      <c r="J96" s="214">
        <f>ROUND(I96*H96,2)</f>
        <v>0</v>
      </c>
      <c r="K96" s="215"/>
      <c r="L96" s="47"/>
      <c r="M96" s="216" t="s">
        <v>19</v>
      </c>
      <c r="N96" s="217" t="s">
        <v>43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127</v>
      </c>
      <c r="AT96" s="220" t="s">
        <v>123</v>
      </c>
      <c r="AU96" s="220" t="s">
        <v>82</v>
      </c>
      <c r="AY96" s="20" t="s">
        <v>121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80</v>
      </c>
      <c r="BK96" s="221">
        <f>ROUND(I96*H96,2)</f>
        <v>0</v>
      </c>
      <c r="BL96" s="20" t="s">
        <v>127</v>
      </c>
      <c r="BM96" s="220" t="s">
        <v>334</v>
      </c>
    </row>
    <row r="97" s="2" customFormat="1">
      <c r="A97" s="41"/>
      <c r="B97" s="42"/>
      <c r="C97" s="43"/>
      <c r="D97" s="222" t="s">
        <v>129</v>
      </c>
      <c r="E97" s="43"/>
      <c r="F97" s="223" t="s">
        <v>148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129</v>
      </c>
      <c r="AU97" s="20" t="s">
        <v>82</v>
      </c>
    </row>
    <row r="98" s="15" customFormat="1">
      <c r="A98" s="15"/>
      <c r="B98" s="250"/>
      <c r="C98" s="251"/>
      <c r="D98" s="229" t="s">
        <v>142</v>
      </c>
      <c r="E98" s="252" t="s">
        <v>19</v>
      </c>
      <c r="F98" s="253" t="s">
        <v>335</v>
      </c>
      <c r="G98" s="251"/>
      <c r="H98" s="252" t="s">
        <v>19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9" t="s">
        <v>142</v>
      </c>
      <c r="AU98" s="259" t="s">
        <v>82</v>
      </c>
      <c r="AV98" s="15" t="s">
        <v>80</v>
      </c>
      <c r="AW98" s="15" t="s">
        <v>32</v>
      </c>
      <c r="AX98" s="15" t="s">
        <v>72</v>
      </c>
      <c r="AY98" s="259" t="s">
        <v>121</v>
      </c>
    </row>
    <row r="99" s="13" customFormat="1">
      <c r="A99" s="13"/>
      <c r="B99" s="227"/>
      <c r="C99" s="228"/>
      <c r="D99" s="229" t="s">
        <v>142</v>
      </c>
      <c r="E99" s="230" t="s">
        <v>19</v>
      </c>
      <c r="F99" s="231" t="s">
        <v>336</v>
      </c>
      <c r="G99" s="228"/>
      <c r="H99" s="232">
        <v>9.9000000000000004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142</v>
      </c>
      <c r="AU99" s="238" t="s">
        <v>82</v>
      </c>
      <c r="AV99" s="13" t="s">
        <v>82</v>
      </c>
      <c r="AW99" s="13" t="s">
        <v>32</v>
      </c>
      <c r="AX99" s="13" t="s">
        <v>72</v>
      </c>
      <c r="AY99" s="238" t="s">
        <v>121</v>
      </c>
    </row>
    <row r="100" s="13" customFormat="1">
      <c r="A100" s="13"/>
      <c r="B100" s="227"/>
      <c r="C100" s="228"/>
      <c r="D100" s="229" t="s">
        <v>142</v>
      </c>
      <c r="E100" s="230" t="s">
        <v>19</v>
      </c>
      <c r="F100" s="231" t="s">
        <v>337</v>
      </c>
      <c r="G100" s="228"/>
      <c r="H100" s="232">
        <v>6.2699999999999996</v>
      </c>
      <c r="I100" s="233"/>
      <c r="J100" s="228"/>
      <c r="K100" s="228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142</v>
      </c>
      <c r="AU100" s="238" t="s">
        <v>82</v>
      </c>
      <c r="AV100" s="13" t="s">
        <v>82</v>
      </c>
      <c r="AW100" s="13" t="s">
        <v>32</v>
      </c>
      <c r="AX100" s="13" t="s">
        <v>72</v>
      </c>
      <c r="AY100" s="238" t="s">
        <v>121</v>
      </c>
    </row>
    <row r="101" s="14" customFormat="1">
      <c r="A101" s="14"/>
      <c r="B101" s="239"/>
      <c r="C101" s="240"/>
      <c r="D101" s="229" t="s">
        <v>142</v>
      </c>
      <c r="E101" s="241" t="s">
        <v>19</v>
      </c>
      <c r="F101" s="242" t="s">
        <v>144</v>
      </c>
      <c r="G101" s="240"/>
      <c r="H101" s="243">
        <v>16.170000000000002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142</v>
      </c>
      <c r="AU101" s="249" t="s">
        <v>82</v>
      </c>
      <c r="AV101" s="14" t="s">
        <v>127</v>
      </c>
      <c r="AW101" s="14" t="s">
        <v>32</v>
      </c>
      <c r="AX101" s="14" t="s">
        <v>80</v>
      </c>
      <c r="AY101" s="249" t="s">
        <v>121</v>
      </c>
    </row>
    <row r="102" s="2" customFormat="1" ht="24.15" customHeight="1">
      <c r="A102" s="41"/>
      <c r="B102" s="42"/>
      <c r="C102" s="208" t="s">
        <v>151</v>
      </c>
      <c r="D102" s="208" t="s">
        <v>123</v>
      </c>
      <c r="E102" s="209" t="s">
        <v>152</v>
      </c>
      <c r="F102" s="210" t="s">
        <v>153</v>
      </c>
      <c r="G102" s="211" t="s">
        <v>139</v>
      </c>
      <c r="H102" s="212">
        <v>49.837000000000003</v>
      </c>
      <c r="I102" s="213"/>
      <c r="J102" s="214">
        <f>ROUND(I102*H102,2)</f>
        <v>0</v>
      </c>
      <c r="K102" s="215"/>
      <c r="L102" s="47"/>
      <c r="M102" s="216" t="s">
        <v>19</v>
      </c>
      <c r="N102" s="217" t="s">
        <v>43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127</v>
      </c>
      <c r="AT102" s="220" t="s">
        <v>123</v>
      </c>
      <c r="AU102" s="220" t="s">
        <v>82</v>
      </c>
      <c r="AY102" s="20" t="s">
        <v>121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80</v>
      </c>
      <c r="BK102" s="221">
        <f>ROUND(I102*H102,2)</f>
        <v>0</v>
      </c>
      <c r="BL102" s="20" t="s">
        <v>127</v>
      </c>
      <c r="BM102" s="220" t="s">
        <v>338</v>
      </c>
    </row>
    <row r="103" s="2" customFormat="1">
      <c r="A103" s="41"/>
      <c r="B103" s="42"/>
      <c r="C103" s="43"/>
      <c r="D103" s="222" t="s">
        <v>129</v>
      </c>
      <c r="E103" s="43"/>
      <c r="F103" s="223" t="s">
        <v>155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129</v>
      </c>
      <c r="AU103" s="20" t="s">
        <v>82</v>
      </c>
    </row>
    <row r="104" s="13" customFormat="1">
      <c r="A104" s="13"/>
      <c r="B104" s="227"/>
      <c r="C104" s="228"/>
      <c r="D104" s="229" t="s">
        <v>142</v>
      </c>
      <c r="E104" s="230" t="s">
        <v>19</v>
      </c>
      <c r="F104" s="231" t="s">
        <v>339</v>
      </c>
      <c r="G104" s="228"/>
      <c r="H104" s="232">
        <v>20.327999999999999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142</v>
      </c>
      <c r="AU104" s="238" t="s">
        <v>82</v>
      </c>
      <c r="AV104" s="13" t="s">
        <v>82</v>
      </c>
      <c r="AW104" s="13" t="s">
        <v>32</v>
      </c>
      <c r="AX104" s="13" t="s">
        <v>72</v>
      </c>
      <c r="AY104" s="238" t="s">
        <v>121</v>
      </c>
    </row>
    <row r="105" s="13" customFormat="1">
      <c r="A105" s="13"/>
      <c r="B105" s="227"/>
      <c r="C105" s="228"/>
      <c r="D105" s="229" t="s">
        <v>142</v>
      </c>
      <c r="E105" s="230" t="s">
        <v>19</v>
      </c>
      <c r="F105" s="231" t="s">
        <v>340</v>
      </c>
      <c r="G105" s="228"/>
      <c r="H105" s="232">
        <v>29.509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142</v>
      </c>
      <c r="AU105" s="238" t="s">
        <v>82</v>
      </c>
      <c r="AV105" s="13" t="s">
        <v>82</v>
      </c>
      <c r="AW105" s="13" t="s">
        <v>32</v>
      </c>
      <c r="AX105" s="13" t="s">
        <v>72</v>
      </c>
      <c r="AY105" s="238" t="s">
        <v>121</v>
      </c>
    </row>
    <row r="106" s="14" customFormat="1">
      <c r="A106" s="14"/>
      <c r="B106" s="239"/>
      <c r="C106" s="240"/>
      <c r="D106" s="229" t="s">
        <v>142</v>
      </c>
      <c r="E106" s="241" t="s">
        <v>19</v>
      </c>
      <c r="F106" s="242" t="s">
        <v>144</v>
      </c>
      <c r="G106" s="240"/>
      <c r="H106" s="243">
        <v>49.837000000000003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142</v>
      </c>
      <c r="AU106" s="249" t="s">
        <v>82</v>
      </c>
      <c r="AV106" s="14" t="s">
        <v>127</v>
      </c>
      <c r="AW106" s="14" t="s">
        <v>32</v>
      </c>
      <c r="AX106" s="14" t="s">
        <v>80</v>
      </c>
      <c r="AY106" s="249" t="s">
        <v>121</v>
      </c>
    </row>
    <row r="107" s="2" customFormat="1" ht="21.75" customHeight="1">
      <c r="A107" s="41"/>
      <c r="B107" s="42"/>
      <c r="C107" s="208" t="s">
        <v>158</v>
      </c>
      <c r="D107" s="208" t="s">
        <v>123</v>
      </c>
      <c r="E107" s="209" t="s">
        <v>341</v>
      </c>
      <c r="F107" s="210" t="s">
        <v>342</v>
      </c>
      <c r="G107" s="211" t="s">
        <v>133</v>
      </c>
      <c r="H107" s="212">
        <v>49.5</v>
      </c>
      <c r="I107" s="213"/>
      <c r="J107" s="214">
        <f>ROUND(I107*H107,2)</f>
        <v>0</v>
      </c>
      <c r="K107" s="215"/>
      <c r="L107" s="47"/>
      <c r="M107" s="216" t="s">
        <v>19</v>
      </c>
      <c r="N107" s="217" t="s">
        <v>43</v>
      </c>
      <c r="O107" s="87"/>
      <c r="P107" s="218">
        <f>O107*H107</f>
        <v>0</v>
      </c>
      <c r="Q107" s="218">
        <v>0.00084000000000000003</v>
      </c>
      <c r="R107" s="218">
        <f>Q107*H107</f>
        <v>0.041579999999999999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127</v>
      </c>
      <c r="AT107" s="220" t="s">
        <v>123</v>
      </c>
      <c r="AU107" s="220" t="s">
        <v>82</v>
      </c>
      <c r="AY107" s="20" t="s">
        <v>121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80</v>
      </c>
      <c r="BK107" s="221">
        <f>ROUND(I107*H107,2)</f>
        <v>0</v>
      </c>
      <c r="BL107" s="20" t="s">
        <v>127</v>
      </c>
      <c r="BM107" s="220" t="s">
        <v>343</v>
      </c>
    </row>
    <row r="108" s="2" customFormat="1">
      <c r="A108" s="41"/>
      <c r="B108" s="42"/>
      <c r="C108" s="43"/>
      <c r="D108" s="222" t="s">
        <v>129</v>
      </c>
      <c r="E108" s="43"/>
      <c r="F108" s="223" t="s">
        <v>344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129</v>
      </c>
      <c r="AU108" s="20" t="s">
        <v>82</v>
      </c>
    </row>
    <row r="109" s="13" customFormat="1">
      <c r="A109" s="13"/>
      <c r="B109" s="227"/>
      <c r="C109" s="228"/>
      <c r="D109" s="229" t="s">
        <v>142</v>
      </c>
      <c r="E109" s="230" t="s">
        <v>19</v>
      </c>
      <c r="F109" s="231" t="s">
        <v>345</v>
      </c>
      <c r="G109" s="228"/>
      <c r="H109" s="232">
        <v>36.960000000000001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142</v>
      </c>
      <c r="AU109" s="238" t="s">
        <v>82</v>
      </c>
      <c r="AV109" s="13" t="s">
        <v>82</v>
      </c>
      <c r="AW109" s="13" t="s">
        <v>32</v>
      </c>
      <c r="AX109" s="13" t="s">
        <v>72</v>
      </c>
      <c r="AY109" s="238" t="s">
        <v>121</v>
      </c>
    </row>
    <row r="110" s="13" customFormat="1">
      <c r="A110" s="13"/>
      <c r="B110" s="227"/>
      <c r="C110" s="228"/>
      <c r="D110" s="229" t="s">
        <v>142</v>
      </c>
      <c r="E110" s="230" t="s">
        <v>19</v>
      </c>
      <c r="F110" s="231" t="s">
        <v>346</v>
      </c>
      <c r="G110" s="228"/>
      <c r="H110" s="232">
        <v>12.539999999999999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142</v>
      </c>
      <c r="AU110" s="238" t="s">
        <v>82</v>
      </c>
      <c r="AV110" s="13" t="s">
        <v>82</v>
      </c>
      <c r="AW110" s="13" t="s">
        <v>32</v>
      </c>
      <c r="AX110" s="13" t="s">
        <v>72</v>
      </c>
      <c r="AY110" s="238" t="s">
        <v>121</v>
      </c>
    </row>
    <row r="111" s="14" customFormat="1">
      <c r="A111" s="14"/>
      <c r="B111" s="239"/>
      <c r="C111" s="240"/>
      <c r="D111" s="229" t="s">
        <v>142</v>
      </c>
      <c r="E111" s="241" t="s">
        <v>19</v>
      </c>
      <c r="F111" s="242" t="s">
        <v>144</v>
      </c>
      <c r="G111" s="240"/>
      <c r="H111" s="243">
        <v>49.5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142</v>
      </c>
      <c r="AU111" s="249" t="s">
        <v>82</v>
      </c>
      <c r="AV111" s="14" t="s">
        <v>127</v>
      </c>
      <c r="AW111" s="14" t="s">
        <v>32</v>
      </c>
      <c r="AX111" s="14" t="s">
        <v>80</v>
      </c>
      <c r="AY111" s="249" t="s">
        <v>121</v>
      </c>
    </row>
    <row r="112" s="2" customFormat="1" ht="24.15" customHeight="1">
      <c r="A112" s="41"/>
      <c r="B112" s="42"/>
      <c r="C112" s="208" t="s">
        <v>164</v>
      </c>
      <c r="D112" s="208" t="s">
        <v>123</v>
      </c>
      <c r="E112" s="209" t="s">
        <v>159</v>
      </c>
      <c r="F112" s="210" t="s">
        <v>160</v>
      </c>
      <c r="G112" s="211" t="s">
        <v>133</v>
      </c>
      <c r="H112" s="212">
        <v>73.451999999999998</v>
      </c>
      <c r="I112" s="213"/>
      <c r="J112" s="214">
        <f>ROUND(I112*H112,2)</f>
        <v>0</v>
      </c>
      <c r="K112" s="215"/>
      <c r="L112" s="47"/>
      <c r="M112" s="216" t="s">
        <v>19</v>
      </c>
      <c r="N112" s="217" t="s">
        <v>43</v>
      </c>
      <c r="O112" s="87"/>
      <c r="P112" s="218">
        <f>O112*H112</f>
        <v>0</v>
      </c>
      <c r="Q112" s="218">
        <v>0.00084999999999999995</v>
      </c>
      <c r="R112" s="218">
        <f>Q112*H112</f>
        <v>0.062434199999999995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127</v>
      </c>
      <c r="AT112" s="220" t="s">
        <v>123</v>
      </c>
      <c r="AU112" s="220" t="s">
        <v>82</v>
      </c>
      <c r="AY112" s="20" t="s">
        <v>121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80</v>
      </c>
      <c r="BK112" s="221">
        <f>ROUND(I112*H112,2)</f>
        <v>0</v>
      </c>
      <c r="BL112" s="20" t="s">
        <v>127</v>
      </c>
      <c r="BM112" s="220" t="s">
        <v>347</v>
      </c>
    </row>
    <row r="113" s="2" customFormat="1">
      <c r="A113" s="41"/>
      <c r="B113" s="42"/>
      <c r="C113" s="43"/>
      <c r="D113" s="222" t="s">
        <v>129</v>
      </c>
      <c r="E113" s="43"/>
      <c r="F113" s="223" t="s">
        <v>162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129</v>
      </c>
      <c r="AU113" s="20" t="s">
        <v>82</v>
      </c>
    </row>
    <row r="114" s="13" customFormat="1">
      <c r="A114" s="13"/>
      <c r="B114" s="227"/>
      <c r="C114" s="228"/>
      <c r="D114" s="229" t="s">
        <v>142</v>
      </c>
      <c r="E114" s="230" t="s">
        <v>19</v>
      </c>
      <c r="F114" s="231" t="s">
        <v>348</v>
      </c>
      <c r="G114" s="228"/>
      <c r="H114" s="232">
        <v>53.652000000000001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142</v>
      </c>
      <c r="AU114" s="238" t="s">
        <v>82</v>
      </c>
      <c r="AV114" s="13" t="s">
        <v>82</v>
      </c>
      <c r="AW114" s="13" t="s">
        <v>32</v>
      </c>
      <c r="AX114" s="13" t="s">
        <v>72</v>
      </c>
      <c r="AY114" s="238" t="s">
        <v>121</v>
      </c>
    </row>
    <row r="115" s="13" customFormat="1">
      <c r="A115" s="13"/>
      <c r="B115" s="227"/>
      <c r="C115" s="228"/>
      <c r="D115" s="229" t="s">
        <v>142</v>
      </c>
      <c r="E115" s="230" t="s">
        <v>19</v>
      </c>
      <c r="F115" s="231" t="s">
        <v>349</v>
      </c>
      <c r="G115" s="228"/>
      <c r="H115" s="232">
        <v>19.800000000000001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142</v>
      </c>
      <c r="AU115" s="238" t="s">
        <v>82</v>
      </c>
      <c r="AV115" s="13" t="s">
        <v>82</v>
      </c>
      <c r="AW115" s="13" t="s">
        <v>32</v>
      </c>
      <c r="AX115" s="13" t="s">
        <v>72</v>
      </c>
      <c r="AY115" s="238" t="s">
        <v>121</v>
      </c>
    </row>
    <row r="116" s="14" customFormat="1">
      <c r="A116" s="14"/>
      <c r="B116" s="239"/>
      <c r="C116" s="240"/>
      <c r="D116" s="229" t="s">
        <v>142</v>
      </c>
      <c r="E116" s="241" t="s">
        <v>19</v>
      </c>
      <c r="F116" s="242" t="s">
        <v>144</v>
      </c>
      <c r="G116" s="240"/>
      <c r="H116" s="243">
        <v>73.451999999999998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142</v>
      </c>
      <c r="AU116" s="249" t="s">
        <v>82</v>
      </c>
      <c r="AV116" s="14" t="s">
        <v>127</v>
      </c>
      <c r="AW116" s="14" t="s">
        <v>32</v>
      </c>
      <c r="AX116" s="14" t="s">
        <v>80</v>
      </c>
      <c r="AY116" s="249" t="s">
        <v>121</v>
      </c>
    </row>
    <row r="117" s="2" customFormat="1" ht="24.15" customHeight="1">
      <c r="A117" s="41"/>
      <c r="B117" s="42"/>
      <c r="C117" s="208" t="s">
        <v>169</v>
      </c>
      <c r="D117" s="208" t="s">
        <v>123</v>
      </c>
      <c r="E117" s="209" t="s">
        <v>350</v>
      </c>
      <c r="F117" s="210" t="s">
        <v>351</v>
      </c>
      <c r="G117" s="211" t="s">
        <v>133</v>
      </c>
      <c r="H117" s="212">
        <v>49.5</v>
      </c>
      <c r="I117" s="213"/>
      <c r="J117" s="214">
        <f>ROUND(I117*H117,2)</f>
        <v>0</v>
      </c>
      <c r="K117" s="215"/>
      <c r="L117" s="47"/>
      <c r="M117" s="216" t="s">
        <v>19</v>
      </c>
      <c r="N117" s="217" t="s">
        <v>43</v>
      </c>
      <c r="O117" s="87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127</v>
      </c>
      <c r="AT117" s="220" t="s">
        <v>123</v>
      </c>
      <c r="AU117" s="220" t="s">
        <v>82</v>
      </c>
      <c r="AY117" s="20" t="s">
        <v>121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80</v>
      </c>
      <c r="BK117" s="221">
        <f>ROUND(I117*H117,2)</f>
        <v>0</v>
      </c>
      <c r="BL117" s="20" t="s">
        <v>127</v>
      </c>
      <c r="BM117" s="220" t="s">
        <v>352</v>
      </c>
    </row>
    <row r="118" s="2" customFormat="1">
      <c r="A118" s="41"/>
      <c r="B118" s="42"/>
      <c r="C118" s="43"/>
      <c r="D118" s="222" t="s">
        <v>129</v>
      </c>
      <c r="E118" s="43"/>
      <c r="F118" s="223" t="s">
        <v>353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129</v>
      </c>
      <c r="AU118" s="20" t="s">
        <v>82</v>
      </c>
    </row>
    <row r="119" s="2" customFormat="1" ht="24.15" customHeight="1">
      <c r="A119" s="41"/>
      <c r="B119" s="42"/>
      <c r="C119" s="208" t="s">
        <v>175</v>
      </c>
      <c r="D119" s="208" t="s">
        <v>123</v>
      </c>
      <c r="E119" s="209" t="s">
        <v>165</v>
      </c>
      <c r="F119" s="210" t="s">
        <v>166</v>
      </c>
      <c r="G119" s="211" t="s">
        <v>133</v>
      </c>
      <c r="H119" s="212">
        <v>73.451999999999998</v>
      </c>
      <c r="I119" s="213"/>
      <c r="J119" s="214">
        <f>ROUND(I119*H119,2)</f>
        <v>0</v>
      </c>
      <c r="K119" s="215"/>
      <c r="L119" s="47"/>
      <c r="M119" s="216" t="s">
        <v>19</v>
      </c>
      <c r="N119" s="217" t="s">
        <v>43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127</v>
      </c>
      <c r="AT119" s="220" t="s">
        <v>123</v>
      </c>
      <c r="AU119" s="220" t="s">
        <v>82</v>
      </c>
      <c r="AY119" s="20" t="s">
        <v>121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80</v>
      </c>
      <c r="BK119" s="221">
        <f>ROUND(I119*H119,2)</f>
        <v>0</v>
      </c>
      <c r="BL119" s="20" t="s">
        <v>127</v>
      </c>
      <c r="BM119" s="220" t="s">
        <v>354</v>
      </c>
    </row>
    <row r="120" s="2" customFormat="1">
      <c r="A120" s="41"/>
      <c r="B120" s="42"/>
      <c r="C120" s="43"/>
      <c r="D120" s="222" t="s">
        <v>129</v>
      </c>
      <c r="E120" s="43"/>
      <c r="F120" s="223" t="s">
        <v>168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129</v>
      </c>
      <c r="AU120" s="20" t="s">
        <v>82</v>
      </c>
    </row>
    <row r="121" s="2" customFormat="1" ht="37.8" customHeight="1">
      <c r="A121" s="41"/>
      <c r="B121" s="42"/>
      <c r="C121" s="208" t="s">
        <v>182</v>
      </c>
      <c r="D121" s="208" t="s">
        <v>123</v>
      </c>
      <c r="E121" s="209" t="s">
        <v>170</v>
      </c>
      <c r="F121" s="210" t="s">
        <v>171</v>
      </c>
      <c r="G121" s="211" t="s">
        <v>139</v>
      </c>
      <c r="H121" s="212">
        <v>17.805</v>
      </c>
      <c r="I121" s="213"/>
      <c r="J121" s="214">
        <f>ROUND(I121*H121,2)</f>
        <v>0</v>
      </c>
      <c r="K121" s="215"/>
      <c r="L121" s="47"/>
      <c r="M121" s="216" t="s">
        <v>19</v>
      </c>
      <c r="N121" s="217" t="s">
        <v>43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127</v>
      </c>
      <c r="AT121" s="220" t="s">
        <v>123</v>
      </c>
      <c r="AU121" s="220" t="s">
        <v>82</v>
      </c>
      <c r="AY121" s="20" t="s">
        <v>121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80</v>
      </c>
      <c r="BK121" s="221">
        <f>ROUND(I121*H121,2)</f>
        <v>0</v>
      </c>
      <c r="BL121" s="20" t="s">
        <v>127</v>
      </c>
      <c r="BM121" s="220" t="s">
        <v>355</v>
      </c>
    </row>
    <row r="122" s="2" customFormat="1">
      <c r="A122" s="41"/>
      <c r="B122" s="42"/>
      <c r="C122" s="43"/>
      <c r="D122" s="222" t="s">
        <v>129</v>
      </c>
      <c r="E122" s="43"/>
      <c r="F122" s="223" t="s">
        <v>173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129</v>
      </c>
      <c r="AU122" s="20" t="s">
        <v>82</v>
      </c>
    </row>
    <row r="123" s="13" customFormat="1">
      <c r="A123" s="13"/>
      <c r="B123" s="227"/>
      <c r="C123" s="228"/>
      <c r="D123" s="229" t="s">
        <v>142</v>
      </c>
      <c r="E123" s="230" t="s">
        <v>19</v>
      </c>
      <c r="F123" s="231" t="s">
        <v>356</v>
      </c>
      <c r="G123" s="228"/>
      <c r="H123" s="232">
        <v>17.805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142</v>
      </c>
      <c r="AU123" s="238" t="s">
        <v>82</v>
      </c>
      <c r="AV123" s="13" t="s">
        <v>82</v>
      </c>
      <c r="AW123" s="13" t="s">
        <v>32</v>
      </c>
      <c r="AX123" s="13" t="s">
        <v>80</v>
      </c>
      <c r="AY123" s="238" t="s">
        <v>121</v>
      </c>
    </row>
    <row r="124" s="2" customFormat="1" ht="24.15" customHeight="1">
      <c r="A124" s="41"/>
      <c r="B124" s="42"/>
      <c r="C124" s="208" t="s">
        <v>187</v>
      </c>
      <c r="D124" s="208" t="s">
        <v>123</v>
      </c>
      <c r="E124" s="209" t="s">
        <v>176</v>
      </c>
      <c r="F124" s="210" t="s">
        <v>177</v>
      </c>
      <c r="G124" s="211" t="s">
        <v>178</v>
      </c>
      <c r="H124" s="212">
        <v>35.609999999999999</v>
      </c>
      <c r="I124" s="213"/>
      <c r="J124" s="214">
        <f>ROUND(I124*H124,2)</f>
        <v>0</v>
      </c>
      <c r="K124" s="215"/>
      <c r="L124" s="47"/>
      <c r="M124" s="216" t="s">
        <v>19</v>
      </c>
      <c r="N124" s="217" t="s">
        <v>43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127</v>
      </c>
      <c r="AT124" s="220" t="s">
        <v>123</v>
      </c>
      <c r="AU124" s="220" t="s">
        <v>82</v>
      </c>
      <c r="AY124" s="20" t="s">
        <v>121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80</v>
      </c>
      <c r="BK124" s="221">
        <f>ROUND(I124*H124,2)</f>
        <v>0</v>
      </c>
      <c r="BL124" s="20" t="s">
        <v>127</v>
      </c>
      <c r="BM124" s="220" t="s">
        <v>357</v>
      </c>
    </row>
    <row r="125" s="2" customFormat="1">
      <c r="A125" s="41"/>
      <c r="B125" s="42"/>
      <c r="C125" s="43"/>
      <c r="D125" s="222" t="s">
        <v>129</v>
      </c>
      <c r="E125" s="43"/>
      <c r="F125" s="223" t="s">
        <v>180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129</v>
      </c>
      <c r="AU125" s="20" t="s">
        <v>82</v>
      </c>
    </row>
    <row r="126" s="13" customFormat="1">
      <c r="A126" s="13"/>
      <c r="B126" s="227"/>
      <c r="C126" s="228"/>
      <c r="D126" s="229" t="s">
        <v>142</v>
      </c>
      <c r="E126" s="230" t="s">
        <v>19</v>
      </c>
      <c r="F126" s="231" t="s">
        <v>358</v>
      </c>
      <c r="G126" s="228"/>
      <c r="H126" s="232">
        <v>35.609999999999999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142</v>
      </c>
      <c r="AU126" s="238" t="s">
        <v>82</v>
      </c>
      <c r="AV126" s="13" t="s">
        <v>82</v>
      </c>
      <c r="AW126" s="13" t="s">
        <v>32</v>
      </c>
      <c r="AX126" s="13" t="s">
        <v>80</v>
      </c>
      <c r="AY126" s="238" t="s">
        <v>121</v>
      </c>
    </row>
    <row r="127" s="2" customFormat="1" ht="24.15" customHeight="1">
      <c r="A127" s="41"/>
      <c r="B127" s="42"/>
      <c r="C127" s="208" t="s">
        <v>8</v>
      </c>
      <c r="D127" s="208" t="s">
        <v>123</v>
      </c>
      <c r="E127" s="209" t="s">
        <v>183</v>
      </c>
      <c r="F127" s="210" t="s">
        <v>184</v>
      </c>
      <c r="G127" s="211" t="s">
        <v>139</v>
      </c>
      <c r="H127" s="212">
        <v>17.805</v>
      </c>
      <c r="I127" s="213"/>
      <c r="J127" s="214">
        <f>ROUND(I127*H127,2)</f>
        <v>0</v>
      </c>
      <c r="K127" s="215"/>
      <c r="L127" s="47"/>
      <c r="M127" s="216" t="s">
        <v>19</v>
      </c>
      <c r="N127" s="217" t="s">
        <v>43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127</v>
      </c>
      <c r="AT127" s="220" t="s">
        <v>123</v>
      </c>
      <c r="AU127" s="220" t="s">
        <v>82</v>
      </c>
      <c r="AY127" s="20" t="s">
        <v>121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80</v>
      </c>
      <c r="BK127" s="221">
        <f>ROUND(I127*H127,2)</f>
        <v>0</v>
      </c>
      <c r="BL127" s="20" t="s">
        <v>127</v>
      </c>
      <c r="BM127" s="220" t="s">
        <v>359</v>
      </c>
    </row>
    <row r="128" s="2" customFormat="1">
      <c r="A128" s="41"/>
      <c r="B128" s="42"/>
      <c r="C128" s="43"/>
      <c r="D128" s="222" t="s">
        <v>129</v>
      </c>
      <c r="E128" s="43"/>
      <c r="F128" s="223" t="s">
        <v>186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129</v>
      </c>
      <c r="AU128" s="20" t="s">
        <v>82</v>
      </c>
    </row>
    <row r="129" s="2" customFormat="1" ht="24.15" customHeight="1">
      <c r="A129" s="41"/>
      <c r="B129" s="42"/>
      <c r="C129" s="208" t="s">
        <v>198</v>
      </c>
      <c r="D129" s="208" t="s">
        <v>123</v>
      </c>
      <c r="E129" s="209" t="s">
        <v>188</v>
      </c>
      <c r="F129" s="210" t="s">
        <v>189</v>
      </c>
      <c r="G129" s="211" t="s">
        <v>139</v>
      </c>
      <c r="H129" s="212">
        <v>52.058999999999998</v>
      </c>
      <c r="I129" s="213"/>
      <c r="J129" s="214">
        <f>ROUND(I129*H129,2)</f>
        <v>0</v>
      </c>
      <c r="K129" s="215"/>
      <c r="L129" s="47"/>
      <c r="M129" s="216" t="s">
        <v>19</v>
      </c>
      <c r="N129" s="217" t="s">
        <v>43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0" t="s">
        <v>127</v>
      </c>
      <c r="AT129" s="220" t="s">
        <v>123</v>
      </c>
      <c r="AU129" s="220" t="s">
        <v>82</v>
      </c>
      <c r="AY129" s="20" t="s">
        <v>121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80</v>
      </c>
      <c r="BK129" s="221">
        <f>ROUND(I129*H129,2)</f>
        <v>0</v>
      </c>
      <c r="BL129" s="20" t="s">
        <v>127</v>
      </c>
      <c r="BM129" s="220" t="s">
        <v>360</v>
      </c>
    </row>
    <row r="130" s="2" customFormat="1">
      <c r="A130" s="41"/>
      <c r="B130" s="42"/>
      <c r="C130" s="43"/>
      <c r="D130" s="222" t="s">
        <v>129</v>
      </c>
      <c r="E130" s="43"/>
      <c r="F130" s="223" t="s">
        <v>191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129</v>
      </c>
      <c r="AU130" s="20" t="s">
        <v>82</v>
      </c>
    </row>
    <row r="131" s="13" customFormat="1">
      <c r="A131" s="13"/>
      <c r="B131" s="227"/>
      <c r="C131" s="228"/>
      <c r="D131" s="229" t="s">
        <v>142</v>
      </c>
      <c r="E131" s="230" t="s">
        <v>19</v>
      </c>
      <c r="F131" s="231" t="s">
        <v>361</v>
      </c>
      <c r="G131" s="228"/>
      <c r="H131" s="232">
        <v>52.058999999999998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142</v>
      </c>
      <c r="AU131" s="238" t="s">
        <v>82</v>
      </c>
      <c r="AV131" s="13" t="s">
        <v>82</v>
      </c>
      <c r="AW131" s="13" t="s">
        <v>32</v>
      </c>
      <c r="AX131" s="13" t="s">
        <v>80</v>
      </c>
      <c r="AY131" s="238" t="s">
        <v>121</v>
      </c>
    </row>
    <row r="132" s="2" customFormat="1" ht="37.8" customHeight="1">
      <c r="A132" s="41"/>
      <c r="B132" s="42"/>
      <c r="C132" s="208" t="s">
        <v>203</v>
      </c>
      <c r="D132" s="208" t="s">
        <v>123</v>
      </c>
      <c r="E132" s="209" t="s">
        <v>193</v>
      </c>
      <c r="F132" s="210" t="s">
        <v>194</v>
      </c>
      <c r="G132" s="211" t="s">
        <v>139</v>
      </c>
      <c r="H132" s="212">
        <v>11.66</v>
      </c>
      <c r="I132" s="213"/>
      <c r="J132" s="214">
        <f>ROUND(I132*H132,2)</f>
        <v>0</v>
      </c>
      <c r="K132" s="215"/>
      <c r="L132" s="47"/>
      <c r="M132" s="216" t="s">
        <v>19</v>
      </c>
      <c r="N132" s="217" t="s">
        <v>43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127</v>
      </c>
      <c r="AT132" s="220" t="s">
        <v>123</v>
      </c>
      <c r="AU132" s="220" t="s">
        <v>82</v>
      </c>
      <c r="AY132" s="20" t="s">
        <v>121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80</v>
      </c>
      <c r="BK132" s="221">
        <f>ROUND(I132*H132,2)</f>
        <v>0</v>
      </c>
      <c r="BL132" s="20" t="s">
        <v>127</v>
      </c>
      <c r="BM132" s="220" t="s">
        <v>362</v>
      </c>
    </row>
    <row r="133" s="2" customFormat="1">
      <c r="A133" s="41"/>
      <c r="B133" s="42"/>
      <c r="C133" s="43"/>
      <c r="D133" s="222" t="s">
        <v>129</v>
      </c>
      <c r="E133" s="43"/>
      <c r="F133" s="223" t="s">
        <v>196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129</v>
      </c>
      <c r="AU133" s="20" t="s">
        <v>82</v>
      </c>
    </row>
    <row r="134" s="13" customFormat="1">
      <c r="A134" s="13"/>
      <c r="B134" s="227"/>
      <c r="C134" s="228"/>
      <c r="D134" s="229" t="s">
        <v>142</v>
      </c>
      <c r="E134" s="230" t="s">
        <v>19</v>
      </c>
      <c r="F134" s="231" t="s">
        <v>363</v>
      </c>
      <c r="G134" s="228"/>
      <c r="H134" s="232">
        <v>11.66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142</v>
      </c>
      <c r="AU134" s="238" t="s">
        <v>82</v>
      </c>
      <c r="AV134" s="13" t="s">
        <v>82</v>
      </c>
      <c r="AW134" s="13" t="s">
        <v>32</v>
      </c>
      <c r="AX134" s="13" t="s">
        <v>80</v>
      </c>
      <c r="AY134" s="238" t="s">
        <v>121</v>
      </c>
    </row>
    <row r="135" s="2" customFormat="1" ht="16.5" customHeight="1">
      <c r="A135" s="41"/>
      <c r="B135" s="42"/>
      <c r="C135" s="260" t="s">
        <v>208</v>
      </c>
      <c r="D135" s="260" t="s">
        <v>199</v>
      </c>
      <c r="E135" s="261" t="s">
        <v>200</v>
      </c>
      <c r="F135" s="262" t="s">
        <v>201</v>
      </c>
      <c r="G135" s="263" t="s">
        <v>178</v>
      </c>
      <c r="H135" s="264">
        <v>23.32</v>
      </c>
      <c r="I135" s="265"/>
      <c r="J135" s="266">
        <f>ROUND(I135*H135,2)</f>
        <v>0</v>
      </c>
      <c r="K135" s="267"/>
      <c r="L135" s="268"/>
      <c r="M135" s="269" t="s">
        <v>19</v>
      </c>
      <c r="N135" s="270" t="s">
        <v>43</v>
      </c>
      <c r="O135" s="87"/>
      <c r="P135" s="218">
        <f>O135*H135</f>
        <v>0</v>
      </c>
      <c r="Q135" s="218">
        <v>1</v>
      </c>
      <c r="R135" s="218">
        <f>Q135*H135</f>
        <v>23.32</v>
      </c>
      <c r="S135" s="218">
        <v>0</v>
      </c>
      <c r="T135" s="21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0" t="s">
        <v>169</v>
      </c>
      <c r="AT135" s="220" t="s">
        <v>199</v>
      </c>
      <c r="AU135" s="220" t="s">
        <v>82</v>
      </c>
      <c r="AY135" s="20" t="s">
        <v>121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20" t="s">
        <v>80</v>
      </c>
      <c r="BK135" s="221">
        <f>ROUND(I135*H135,2)</f>
        <v>0</v>
      </c>
      <c r="BL135" s="20" t="s">
        <v>127</v>
      </c>
      <c r="BM135" s="220" t="s">
        <v>364</v>
      </c>
    </row>
    <row r="136" s="13" customFormat="1">
      <c r="A136" s="13"/>
      <c r="B136" s="227"/>
      <c r="C136" s="228"/>
      <c r="D136" s="229" t="s">
        <v>142</v>
      </c>
      <c r="E136" s="230" t="s">
        <v>19</v>
      </c>
      <c r="F136" s="231" t="s">
        <v>365</v>
      </c>
      <c r="G136" s="228"/>
      <c r="H136" s="232">
        <v>23.32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142</v>
      </c>
      <c r="AU136" s="238" t="s">
        <v>82</v>
      </c>
      <c r="AV136" s="13" t="s">
        <v>82</v>
      </c>
      <c r="AW136" s="13" t="s">
        <v>32</v>
      </c>
      <c r="AX136" s="13" t="s">
        <v>80</v>
      </c>
      <c r="AY136" s="238" t="s">
        <v>121</v>
      </c>
    </row>
    <row r="137" s="2" customFormat="1" ht="24.15" customHeight="1">
      <c r="A137" s="41"/>
      <c r="B137" s="42"/>
      <c r="C137" s="208" t="s">
        <v>213</v>
      </c>
      <c r="D137" s="208" t="s">
        <v>123</v>
      </c>
      <c r="E137" s="209" t="s">
        <v>204</v>
      </c>
      <c r="F137" s="210" t="s">
        <v>205</v>
      </c>
      <c r="G137" s="211" t="s">
        <v>133</v>
      </c>
      <c r="H137" s="212">
        <v>50</v>
      </c>
      <c r="I137" s="213"/>
      <c r="J137" s="214">
        <f>ROUND(I137*H137,2)</f>
        <v>0</v>
      </c>
      <c r="K137" s="215"/>
      <c r="L137" s="47"/>
      <c r="M137" s="216" t="s">
        <v>19</v>
      </c>
      <c r="N137" s="217" t="s">
        <v>43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127</v>
      </c>
      <c r="AT137" s="220" t="s">
        <v>123</v>
      </c>
      <c r="AU137" s="220" t="s">
        <v>82</v>
      </c>
      <c r="AY137" s="20" t="s">
        <v>121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80</v>
      </c>
      <c r="BK137" s="221">
        <f>ROUND(I137*H137,2)</f>
        <v>0</v>
      </c>
      <c r="BL137" s="20" t="s">
        <v>127</v>
      </c>
      <c r="BM137" s="220" t="s">
        <v>366</v>
      </c>
    </row>
    <row r="138" s="2" customFormat="1">
      <c r="A138" s="41"/>
      <c r="B138" s="42"/>
      <c r="C138" s="43"/>
      <c r="D138" s="222" t="s">
        <v>129</v>
      </c>
      <c r="E138" s="43"/>
      <c r="F138" s="223" t="s">
        <v>207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129</v>
      </c>
      <c r="AU138" s="20" t="s">
        <v>82</v>
      </c>
    </row>
    <row r="139" s="2" customFormat="1" ht="24.15" customHeight="1">
      <c r="A139" s="41"/>
      <c r="B139" s="42"/>
      <c r="C139" s="208" t="s">
        <v>219</v>
      </c>
      <c r="D139" s="208" t="s">
        <v>123</v>
      </c>
      <c r="E139" s="209" t="s">
        <v>209</v>
      </c>
      <c r="F139" s="210" t="s">
        <v>210</v>
      </c>
      <c r="G139" s="211" t="s">
        <v>133</v>
      </c>
      <c r="H139" s="212">
        <v>50</v>
      </c>
      <c r="I139" s="213"/>
      <c r="J139" s="214">
        <f>ROUND(I139*H139,2)</f>
        <v>0</v>
      </c>
      <c r="K139" s="215"/>
      <c r="L139" s="47"/>
      <c r="M139" s="216" t="s">
        <v>19</v>
      </c>
      <c r="N139" s="217" t="s">
        <v>43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0" t="s">
        <v>127</v>
      </c>
      <c r="AT139" s="220" t="s">
        <v>123</v>
      </c>
      <c r="AU139" s="220" t="s">
        <v>82</v>
      </c>
      <c r="AY139" s="20" t="s">
        <v>121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20" t="s">
        <v>80</v>
      </c>
      <c r="BK139" s="221">
        <f>ROUND(I139*H139,2)</f>
        <v>0</v>
      </c>
      <c r="BL139" s="20" t="s">
        <v>127</v>
      </c>
      <c r="BM139" s="220" t="s">
        <v>367</v>
      </c>
    </row>
    <row r="140" s="2" customFormat="1">
      <c r="A140" s="41"/>
      <c r="B140" s="42"/>
      <c r="C140" s="43"/>
      <c r="D140" s="222" t="s">
        <v>129</v>
      </c>
      <c r="E140" s="43"/>
      <c r="F140" s="223" t="s">
        <v>212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129</v>
      </c>
      <c r="AU140" s="20" t="s">
        <v>82</v>
      </c>
    </row>
    <row r="141" s="2" customFormat="1" ht="16.5" customHeight="1">
      <c r="A141" s="41"/>
      <c r="B141" s="42"/>
      <c r="C141" s="260" t="s">
        <v>225</v>
      </c>
      <c r="D141" s="260" t="s">
        <v>199</v>
      </c>
      <c r="E141" s="261" t="s">
        <v>214</v>
      </c>
      <c r="F141" s="262" t="s">
        <v>215</v>
      </c>
      <c r="G141" s="263" t="s">
        <v>216</v>
      </c>
      <c r="H141" s="264">
        <v>1</v>
      </c>
      <c r="I141" s="265"/>
      <c r="J141" s="266">
        <f>ROUND(I141*H141,2)</f>
        <v>0</v>
      </c>
      <c r="K141" s="267"/>
      <c r="L141" s="268"/>
      <c r="M141" s="269" t="s">
        <v>19</v>
      </c>
      <c r="N141" s="270" t="s">
        <v>43</v>
      </c>
      <c r="O141" s="87"/>
      <c r="P141" s="218">
        <f>O141*H141</f>
        <v>0</v>
      </c>
      <c r="Q141" s="218">
        <v>0.001</v>
      </c>
      <c r="R141" s="218">
        <f>Q141*H141</f>
        <v>0.001</v>
      </c>
      <c r="S141" s="218">
        <v>0</v>
      </c>
      <c r="T141" s="21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0" t="s">
        <v>169</v>
      </c>
      <c r="AT141" s="220" t="s">
        <v>199</v>
      </c>
      <c r="AU141" s="220" t="s">
        <v>82</v>
      </c>
      <c r="AY141" s="20" t="s">
        <v>121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20" t="s">
        <v>80</v>
      </c>
      <c r="BK141" s="221">
        <f>ROUND(I141*H141,2)</f>
        <v>0</v>
      </c>
      <c r="BL141" s="20" t="s">
        <v>127</v>
      </c>
      <c r="BM141" s="220" t="s">
        <v>368</v>
      </c>
    </row>
    <row r="142" s="13" customFormat="1">
      <c r="A142" s="13"/>
      <c r="B142" s="227"/>
      <c r="C142" s="228"/>
      <c r="D142" s="229" t="s">
        <v>142</v>
      </c>
      <c r="E142" s="228"/>
      <c r="F142" s="231" t="s">
        <v>369</v>
      </c>
      <c r="G142" s="228"/>
      <c r="H142" s="232">
        <v>1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142</v>
      </c>
      <c r="AU142" s="238" t="s">
        <v>82</v>
      </c>
      <c r="AV142" s="13" t="s">
        <v>82</v>
      </c>
      <c r="AW142" s="13" t="s">
        <v>4</v>
      </c>
      <c r="AX142" s="13" t="s">
        <v>80</v>
      </c>
      <c r="AY142" s="238" t="s">
        <v>121</v>
      </c>
    </row>
    <row r="143" s="2" customFormat="1" ht="21.75" customHeight="1">
      <c r="A143" s="41"/>
      <c r="B143" s="42"/>
      <c r="C143" s="208" t="s">
        <v>230</v>
      </c>
      <c r="D143" s="208" t="s">
        <v>123</v>
      </c>
      <c r="E143" s="209" t="s">
        <v>220</v>
      </c>
      <c r="F143" s="210" t="s">
        <v>221</v>
      </c>
      <c r="G143" s="211" t="s">
        <v>133</v>
      </c>
      <c r="H143" s="212">
        <v>50</v>
      </c>
      <c r="I143" s="213"/>
      <c r="J143" s="214">
        <f>ROUND(I143*H143,2)</f>
        <v>0</v>
      </c>
      <c r="K143" s="215"/>
      <c r="L143" s="47"/>
      <c r="M143" s="216" t="s">
        <v>19</v>
      </c>
      <c r="N143" s="217" t="s">
        <v>43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0" t="s">
        <v>127</v>
      </c>
      <c r="AT143" s="220" t="s">
        <v>123</v>
      </c>
      <c r="AU143" s="220" t="s">
        <v>82</v>
      </c>
      <c r="AY143" s="20" t="s">
        <v>121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20" t="s">
        <v>80</v>
      </c>
      <c r="BK143" s="221">
        <f>ROUND(I143*H143,2)</f>
        <v>0</v>
      </c>
      <c r="BL143" s="20" t="s">
        <v>127</v>
      </c>
      <c r="BM143" s="220" t="s">
        <v>370</v>
      </c>
    </row>
    <row r="144" s="2" customFormat="1">
      <c r="A144" s="41"/>
      <c r="B144" s="42"/>
      <c r="C144" s="43"/>
      <c r="D144" s="222" t="s">
        <v>129</v>
      </c>
      <c r="E144" s="43"/>
      <c r="F144" s="223" t="s">
        <v>223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129</v>
      </c>
      <c r="AU144" s="20" t="s">
        <v>82</v>
      </c>
    </row>
    <row r="145" s="12" customFormat="1" ht="22.8" customHeight="1">
      <c r="A145" s="12"/>
      <c r="B145" s="192"/>
      <c r="C145" s="193"/>
      <c r="D145" s="194" t="s">
        <v>71</v>
      </c>
      <c r="E145" s="206" t="s">
        <v>82</v>
      </c>
      <c r="F145" s="206" t="s">
        <v>224</v>
      </c>
      <c r="G145" s="193"/>
      <c r="H145" s="193"/>
      <c r="I145" s="196"/>
      <c r="J145" s="207">
        <f>BK145</f>
        <v>0</v>
      </c>
      <c r="K145" s="193"/>
      <c r="L145" s="198"/>
      <c r="M145" s="199"/>
      <c r="N145" s="200"/>
      <c r="O145" s="200"/>
      <c r="P145" s="201">
        <f>SUM(P146:P158)</f>
        <v>0</v>
      </c>
      <c r="Q145" s="200"/>
      <c r="R145" s="201">
        <f>SUM(R146:R158)</f>
        <v>3.1761281999999995</v>
      </c>
      <c r="S145" s="200"/>
      <c r="T145" s="202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3" t="s">
        <v>80</v>
      </c>
      <c r="AT145" s="204" t="s">
        <v>71</v>
      </c>
      <c r="AU145" s="204" t="s">
        <v>80</v>
      </c>
      <c r="AY145" s="203" t="s">
        <v>121</v>
      </c>
      <c r="BK145" s="205">
        <f>SUM(BK146:BK158)</f>
        <v>0</v>
      </c>
    </row>
    <row r="146" s="2" customFormat="1" ht="16.5" customHeight="1">
      <c r="A146" s="41"/>
      <c r="B146" s="42"/>
      <c r="C146" s="208" t="s">
        <v>234</v>
      </c>
      <c r="D146" s="208" t="s">
        <v>123</v>
      </c>
      <c r="E146" s="209" t="s">
        <v>226</v>
      </c>
      <c r="F146" s="210" t="s">
        <v>227</v>
      </c>
      <c r="G146" s="211" t="s">
        <v>126</v>
      </c>
      <c r="H146" s="212">
        <v>1</v>
      </c>
      <c r="I146" s="213"/>
      <c r="J146" s="214">
        <f>ROUND(I146*H146,2)</f>
        <v>0</v>
      </c>
      <c r="K146" s="215"/>
      <c r="L146" s="47"/>
      <c r="M146" s="216" t="s">
        <v>19</v>
      </c>
      <c r="N146" s="217" t="s">
        <v>43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127</v>
      </c>
      <c r="AT146" s="220" t="s">
        <v>123</v>
      </c>
      <c r="AU146" s="220" t="s">
        <v>82</v>
      </c>
      <c r="AY146" s="20" t="s">
        <v>121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80</v>
      </c>
      <c r="BK146" s="221">
        <f>ROUND(I146*H146,2)</f>
        <v>0</v>
      </c>
      <c r="BL146" s="20" t="s">
        <v>127</v>
      </c>
      <c r="BM146" s="220" t="s">
        <v>371</v>
      </c>
    </row>
    <row r="147" s="2" customFormat="1">
      <c r="A147" s="41"/>
      <c r="B147" s="42"/>
      <c r="C147" s="43"/>
      <c r="D147" s="222" t="s">
        <v>129</v>
      </c>
      <c r="E147" s="43"/>
      <c r="F147" s="223" t="s">
        <v>229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129</v>
      </c>
      <c r="AU147" s="20" t="s">
        <v>82</v>
      </c>
    </row>
    <row r="148" s="2" customFormat="1" ht="16.5" customHeight="1">
      <c r="A148" s="41"/>
      <c r="B148" s="42"/>
      <c r="C148" s="260" t="s">
        <v>7</v>
      </c>
      <c r="D148" s="260" t="s">
        <v>199</v>
      </c>
      <c r="E148" s="261" t="s">
        <v>231</v>
      </c>
      <c r="F148" s="262" t="s">
        <v>232</v>
      </c>
      <c r="G148" s="263" t="s">
        <v>126</v>
      </c>
      <c r="H148" s="264">
        <v>1.26</v>
      </c>
      <c r="I148" s="265"/>
      <c r="J148" s="266">
        <f>ROUND(I148*H148,2)</f>
        <v>0</v>
      </c>
      <c r="K148" s="267"/>
      <c r="L148" s="268"/>
      <c r="M148" s="269" t="s">
        <v>19</v>
      </c>
      <c r="N148" s="270" t="s">
        <v>43</v>
      </c>
      <c r="O148" s="87"/>
      <c r="P148" s="218">
        <f>O148*H148</f>
        <v>0</v>
      </c>
      <c r="Q148" s="218">
        <v>0.050939999999999999</v>
      </c>
      <c r="R148" s="218">
        <f>Q148*H148</f>
        <v>0.064184400000000003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169</v>
      </c>
      <c r="AT148" s="220" t="s">
        <v>199</v>
      </c>
      <c r="AU148" s="220" t="s">
        <v>82</v>
      </c>
      <c r="AY148" s="20" t="s">
        <v>121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80</v>
      </c>
      <c r="BK148" s="221">
        <f>ROUND(I148*H148,2)</f>
        <v>0</v>
      </c>
      <c r="BL148" s="20" t="s">
        <v>127</v>
      </c>
      <c r="BM148" s="220" t="s">
        <v>372</v>
      </c>
    </row>
    <row r="149" s="2" customFormat="1" ht="24.15" customHeight="1">
      <c r="A149" s="41"/>
      <c r="B149" s="42"/>
      <c r="C149" s="208" t="s">
        <v>245</v>
      </c>
      <c r="D149" s="208" t="s">
        <v>123</v>
      </c>
      <c r="E149" s="209" t="s">
        <v>235</v>
      </c>
      <c r="F149" s="210" t="s">
        <v>236</v>
      </c>
      <c r="G149" s="211" t="s">
        <v>139</v>
      </c>
      <c r="H149" s="212">
        <v>1.208</v>
      </c>
      <c r="I149" s="213"/>
      <c r="J149" s="214">
        <f>ROUND(I149*H149,2)</f>
        <v>0</v>
      </c>
      <c r="K149" s="215"/>
      <c r="L149" s="47"/>
      <c r="M149" s="216" t="s">
        <v>19</v>
      </c>
      <c r="N149" s="217" t="s">
        <v>43</v>
      </c>
      <c r="O149" s="87"/>
      <c r="P149" s="218">
        <f>O149*H149</f>
        <v>0</v>
      </c>
      <c r="Q149" s="218">
        <v>2.5504500000000001</v>
      </c>
      <c r="R149" s="218">
        <f>Q149*H149</f>
        <v>3.0809435999999999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127</v>
      </c>
      <c r="AT149" s="220" t="s">
        <v>123</v>
      </c>
      <c r="AU149" s="220" t="s">
        <v>82</v>
      </c>
      <c r="AY149" s="20" t="s">
        <v>121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80</v>
      </c>
      <c r="BK149" s="221">
        <f>ROUND(I149*H149,2)</f>
        <v>0</v>
      </c>
      <c r="BL149" s="20" t="s">
        <v>127</v>
      </c>
      <c r="BM149" s="220" t="s">
        <v>373</v>
      </c>
    </row>
    <row r="150" s="2" customFormat="1">
      <c r="A150" s="41"/>
      <c r="B150" s="42"/>
      <c r="C150" s="43"/>
      <c r="D150" s="222" t="s">
        <v>129</v>
      </c>
      <c r="E150" s="43"/>
      <c r="F150" s="223" t="s">
        <v>238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129</v>
      </c>
      <c r="AU150" s="20" t="s">
        <v>82</v>
      </c>
    </row>
    <row r="151" s="13" customFormat="1">
      <c r="A151" s="13"/>
      <c r="B151" s="227"/>
      <c r="C151" s="228"/>
      <c r="D151" s="229" t="s">
        <v>142</v>
      </c>
      <c r="E151" s="230" t="s">
        <v>19</v>
      </c>
      <c r="F151" s="231" t="s">
        <v>374</v>
      </c>
      <c r="G151" s="228"/>
      <c r="H151" s="232">
        <v>1.208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142</v>
      </c>
      <c r="AU151" s="238" t="s">
        <v>82</v>
      </c>
      <c r="AV151" s="13" t="s">
        <v>82</v>
      </c>
      <c r="AW151" s="13" t="s">
        <v>32</v>
      </c>
      <c r="AX151" s="13" t="s">
        <v>72</v>
      </c>
      <c r="AY151" s="238" t="s">
        <v>121</v>
      </c>
    </row>
    <row r="152" s="14" customFormat="1">
      <c r="A152" s="14"/>
      <c r="B152" s="239"/>
      <c r="C152" s="240"/>
      <c r="D152" s="229" t="s">
        <v>142</v>
      </c>
      <c r="E152" s="241" t="s">
        <v>19</v>
      </c>
      <c r="F152" s="242" t="s">
        <v>144</v>
      </c>
      <c r="G152" s="240"/>
      <c r="H152" s="243">
        <v>1.208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142</v>
      </c>
      <c r="AU152" s="249" t="s">
        <v>82</v>
      </c>
      <c r="AV152" s="14" t="s">
        <v>127</v>
      </c>
      <c r="AW152" s="14" t="s">
        <v>32</v>
      </c>
      <c r="AX152" s="14" t="s">
        <v>80</v>
      </c>
      <c r="AY152" s="249" t="s">
        <v>121</v>
      </c>
    </row>
    <row r="153" s="2" customFormat="1" ht="16.5" customHeight="1">
      <c r="A153" s="41"/>
      <c r="B153" s="42"/>
      <c r="C153" s="208" t="s">
        <v>251</v>
      </c>
      <c r="D153" s="208" t="s">
        <v>123</v>
      </c>
      <c r="E153" s="209" t="s">
        <v>240</v>
      </c>
      <c r="F153" s="210" t="s">
        <v>241</v>
      </c>
      <c r="G153" s="211" t="s">
        <v>133</v>
      </c>
      <c r="H153" s="212">
        <v>4.0259999999999998</v>
      </c>
      <c r="I153" s="213"/>
      <c r="J153" s="214">
        <f>ROUND(I153*H153,2)</f>
        <v>0</v>
      </c>
      <c r="K153" s="215"/>
      <c r="L153" s="47"/>
      <c r="M153" s="216" t="s">
        <v>19</v>
      </c>
      <c r="N153" s="217" t="s">
        <v>43</v>
      </c>
      <c r="O153" s="87"/>
      <c r="P153" s="218">
        <f>O153*H153</f>
        <v>0</v>
      </c>
      <c r="Q153" s="218">
        <v>0.0077000000000000002</v>
      </c>
      <c r="R153" s="218">
        <f>Q153*H153</f>
        <v>0.031000199999999999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127</v>
      </c>
      <c r="AT153" s="220" t="s">
        <v>123</v>
      </c>
      <c r="AU153" s="220" t="s">
        <v>82</v>
      </c>
      <c r="AY153" s="20" t="s">
        <v>121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80</v>
      </c>
      <c r="BK153" s="221">
        <f>ROUND(I153*H153,2)</f>
        <v>0</v>
      </c>
      <c r="BL153" s="20" t="s">
        <v>127</v>
      </c>
      <c r="BM153" s="220" t="s">
        <v>375</v>
      </c>
    </row>
    <row r="154" s="2" customFormat="1">
      <c r="A154" s="41"/>
      <c r="B154" s="42"/>
      <c r="C154" s="43"/>
      <c r="D154" s="222" t="s">
        <v>129</v>
      </c>
      <c r="E154" s="43"/>
      <c r="F154" s="223" t="s">
        <v>243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129</v>
      </c>
      <c r="AU154" s="20" t="s">
        <v>82</v>
      </c>
    </row>
    <row r="155" s="13" customFormat="1">
      <c r="A155" s="13"/>
      <c r="B155" s="227"/>
      <c r="C155" s="228"/>
      <c r="D155" s="229" t="s">
        <v>142</v>
      </c>
      <c r="E155" s="230" t="s">
        <v>19</v>
      </c>
      <c r="F155" s="231" t="s">
        <v>376</v>
      </c>
      <c r="G155" s="228"/>
      <c r="H155" s="232">
        <v>4.0259999999999998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142</v>
      </c>
      <c r="AU155" s="238" t="s">
        <v>82</v>
      </c>
      <c r="AV155" s="13" t="s">
        <v>82</v>
      </c>
      <c r="AW155" s="13" t="s">
        <v>32</v>
      </c>
      <c r="AX155" s="13" t="s">
        <v>72</v>
      </c>
      <c r="AY155" s="238" t="s">
        <v>121</v>
      </c>
    </row>
    <row r="156" s="14" customFormat="1">
      <c r="A156" s="14"/>
      <c r="B156" s="239"/>
      <c r="C156" s="240"/>
      <c r="D156" s="229" t="s">
        <v>142</v>
      </c>
      <c r="E156" s="241" t="s">
        <v>19</v>
      </c>
      <c r="F156" s="242" t="s">
        <v>144</v>
      </c>
      <c r="G156" s="240"/>
      <c r="H156" s="243">
        <v>4.0259999999999998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142</v>
      </c>
      <c r="AU156" s="249" t="s">
        <v>82</v>
      </c>
      <c r="AV156" s="14" t="s">
        <v>127</v>
      </c>
      <c r="AW156" s="14" t="s">
        <v>32</v>
      </c>
      <c r="AX156" s="14" t="s">
        <v>80</v>
      </c>
      <c r="AY156" s="249" t="s">
        <v>121</v>
      </c>
    </row>
    <row r="157" s="2" customFormat="1" ht="16.5" customHeight="1">
      <c r="A157" s="41"/>
      <c r="B157" s="42"/>
      <c r="C157" s="208" t="s">
        <v>258</v>
      </c>
      <c r="D157" s="208" t="s">
        <v>123</v>
      </c>
      <c r="E157" s="209" t="s">
        <v>246</v>
      </c>
      <c r="F157" s="210" t="s">
        <v>247</v>
      </c>
      <c r="G157" s="211" t="s">
        <v>133</v>
      </c>
      <c r="H157" s="212">
        <v>4.0259999999999998</v>
      </c>
      <c r="I157" s="213"/>
      <c r="J157" s="214">
        <f>ROUND(I157*H157,2)</f>
        <v>0</v>
      </c>
      <c r="K157" s="215"/>
      <c r="L157" s="47"/>
      <c r="M157" s="216" t="s">
        <v>19</v>
      </c>
      <c r="N157" s="217" t="s">
        <v>43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127</v>
      </c>
      <c r="AT157" s="220" t="s">
        <v>123</v>
      </c>
      <c r="AU157" s="220" t="s">
        <v>82</v>
      </c>
      <c r="AY157" s="20" t="s">
        <v>121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80</v>
      </c>
      <c r="BK157" s="221">
        <f>ROUND(I157*H157,2)</f>
        <v>0</v>
      </c>
      <c r="BL157" s="20" t="s">
        <v>127</v>
      </c>
      <c r="BM157" s="220" t="s">
        <v>377</v>
      </c>
    </row>
    <row r="158" s="2" customFormat="1">
      <c r="A158" s="41"/>
      <c r="B158" s="42"/>
      <c r="C158" s="43"/>
      <c r="D158" s="222" t="s">
        <v>129</v>
      </c>
      <c r="E158" s="43"/>
      <c r="F158" s="223" t="s">
        <v>249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129</v>
      </c>
      <c r="AU158" s="20" t="s">
        <v>82</v>
      </c>
    </row>
    <row r="159" s="12" customFormat="1" ht="22.8" customHeight="1">
      <c r="A159" s="12"/>
      <c r="B159" s="192"/>
      <c r="C159" s="193"/>
      <c r="D159" s="194" t="s">
        <v>71</v>
      </c>
      <c r="E159" s="206" t="s">
        <v>127</v>
      </c>
      <c r="F159" s="206" t="s">
        <v>250</v>
      </c>
      <c r="G159" s="193"/>
      <c r="H159" s="193"/>
      <c r="I159" s="196"/>
      <c r="J159" s="207">
        <f>BK159</f>
        <v>0</v>
      </c>
      <c r="K159" s="193"/>
      <c r="L159" s="198"/>
      <c r="M159" s="199"/>
      <c r="N159" s="200"/>
      <c r="O159" s="200"/>
      <c r="P159" s="201">
        <f>SUM(P160:P162)</f>
        <v>0</v>
      </c>
      <c r="Q159" s="200"/>
      <c r="R159" s="201">
        <f>SUM(R160:R162)</f>
        <v>0</v>
      </c>
      <c r="S159" s="200"/>
      <c r="T159" s="202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3" t="s">
        <v>80</v>
      </c>
      <c r="AT159" s="204" t="s">
        <v>71</v>
      </c>
      <c r="AU159" s="204" t="s">
        <v>80</v>
      </c>
      <c r="AY159" s="203" t="s">
        <v>121</v>
      </c>
      <c r="BK159" s="205">
        <f>SUM(BK160:BK162)</f>
        <v>0</v>
      </c>
    </row>
    <row r="160" s="2" customFormat="1" ht="21.75" customHeight="1">
      <c r="A160" s="41"/>
      <c r="B160" s="42"/>
      <c r="C160" s="208" t="s">
        <v>263</v>
      </c>
      <c r="D160" s="208" t="s">
        <v>123</v>
      </c>
      <c r="E160" s="209" t="s">
        <v>252</v>
      </c>
      <c r="F160" s="210" t="s">
        <v>253</v>
      </c>
      <c r="G160" s="211" t="s">
        <v>139</v>
      </c>
      <c r="H160" s="212">
        <v>2.2879999999999998</v>
      </c>
      <c r="I160" s="213"/>
      <c r="J160" s="214">
        <f>ROUND(I160*H160,2)</f>
        <v>0</v>
      </c>
      <c r="K160" s="215"/>
      <c r="L160" s="47"/>
      <c r="M160" s="216" t="s">
        <v>19</v>
      </c>
      <c r="N160" s="217" t="s">
        <v>43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127</v>
      </c>
      <c r="AT160" s="220" t="s">
        <v>123</v>
      </c>
      <c r="AU160" s="220" t="s">
        <v>82</v>
      </c>
      <c r="AY160" s="20" t="s">
        <v>121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80</v>
      </c>
      <c r="BK160" s="221">
        <f>ROUND(I160*H160,2)</f>
        <v>0</v>
      </c>
      <c r="BL160" s="20" t="s">
        <v>127</v>
      </c>
      <c r="BM160" s="220" t="s">
        <v>378</v>
      </c>
    </row>
    <row r="161" s="2" customFormat="1">
      <c r="A161" s="41"/>
      <c r="B161" s="42"/>
      <c r="C161" s="43"/>
      <c r="D161" s="222" t="s">
        <v>129</v>
      </c>
      <c r="E161" s="43"/>
      <c r="F161" s="223" t="s">
        <v>255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129</v>
      </c>
      <c r="AU161" s="20" t="s">
        <v>82</v>
      </c>
    </row>
    <row r="162" s="13" customFormat="1">
      <c r="A162" s="13"/>
      <c r="B162" s="227"/>
      <c r="C162" s="228"/>
      <c r="D162" s="229" t="s">
        <v>142</v>
      </c>
      <c r="E162" s="230" t="s">
        <v>19</v>
      </c>
      <c r="F162" s="231" t="s">
        <v>379</v>
      </c>
      <c r="G162" s="228"/>
      <c r="H162" s="232">
        <v>2.2879999999999998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142</v>
      </c>
      <c r="AU162" s="238" t="s">
        <v>82</v>
      </c>
      <c r="AV162" s="13" t="s">
        <v>82</v>
      </c>
      <c r="AW162" s="13" t="s">
        <v>32</v>
      </c>
      <c r="AX162" s="13" t="s">
        <v>80</v>
      </c>
      <c r="AY162" s="238" t="s">
        <v>121</v>
      </c>
    </row>
    <row r="163" s="12" customFormat="1" ht="22.8" customHeight="1">
      <c r="A163" s="12"/>
      <c r="B163" s="192"/>
      <c r="C163" s="193"/>
      <c r="D163" s="194" t="s">
        <v>71</v>
      </c>
      <c r="E163" s="206" t="s">
        <v>169</v>
      </c>
      <c r="F163" s="206" t="s">
        <v>257</v>
      </c>
      <c r="G163" s="193"/>
      <c r="H163" s="193"/>
      <c r="I163" s="196"/>
      <c r="J163" s="207">
        <f>BK163</f>
        <v>0</v>
      </c>
      <c r="K163" s="193"/>
      <c r="L163" s="198"/>
      <c r="M163" s="199"/>
      <c r="N163" s="200"/>
      <c r="O163" s="200"/>
      <c r="P163" s="201">
        <f>SUM(P164:P183)</f>
        <v>0</v>
      </c>
      <c r="Q163" s="200"/>
      <c r="R163" s="201">
        <f>SUM(R164:R183)</f>
        <v>3.7211737999999999</v>
      </c>
      <c r="S163" s="200"/>
      <c r="T163" s="202">
        <f>SUM(T164:T183)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80</v>
      </c>
      <c r="AT163" s="204" t="s">
        <v>71</v>
      </c>
      <c r="AU163" s="204" t="s">
        <v>80</v>
      </c>
      <c r="AY163" s="203" t="s">
        <v>121</v>
      </c>
      <c r="BK163" s="205">
        <f>SUM(BK164:BK183)</f>
        <v>0</v>
      </c>
    </row>
    <row r="164" s="2" customFormat="1" ht="16.5" customHeight="1">
      <c r="A164" s="41"/>
      <c r="B164" s="42"/>
      <c r="C164" s="208" t="s">
        <v>268</v>
      </c>
      <c r="D164" s="208" t="s">
        <v>123</v>
      </c>
      <c r="E164" s="209" t="s">
        <v>259</v>
      </c>
      <c r="F164" s="210" t="s">
        <v>260</v>
      </c>
      <c r="G164" s="211" t="s">
        <v>126</v>
      </c>
      <c r="H164" s="212">
        <v>21</v>
      </c>
      <c r="I164" s="213"/>
      <c r="J164" s="214">
        <f>ROUND(I164*H164,2)</f>
        <v>0</v>
      </c>
      <c r="K164" s="215"/>
      <c r="L164" s="47"/>
      <c r="M164" s="216" t="s">
        <v>19</v>
      </c>
      <c r="N164" s="217" t="s">
        <v>43</v>
      </c>
      <c r="O164" s="87"/>
      <c r="P164" s="218">
        <f>O164*H164</f>
        <v>0</v>
      </c>
      <c r="Q164" s="218">
        <v>1.0000000000000001E-05</v>
      </c>
      <c r="R164" s="218">
        <f>Q164*H164</f>
        <v>0.00021000000000000001</v>
      </c>
      <c r="S164" s="218">
        <v>0</v>
      </c>
      <c r="T164" s="21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0" t="s">
        <v>127</v>
      </c>
      <c r="AT164" s="220" t="s">
        <v>123</v>
      </c>
      <c r="AU164" s="220" t="s">
        <v>82</v>
      </c>
      <c r="AY164" s="20" t="s">
        <v>121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20" t="s">
        <v>80</v>
      </c>
      <c r="BK164" s="221">
        <f>ROUND(I164*H164,2)</f>
        <v>0</v>
      </c>
      <c r="BL164" s="20" t="s">
        <v>127</v>
      </c>
      <c r="BM164" s="220" t="s">
        <v>380</v>
      </c>
    </row>
    <row r="165" s="2" customFormat="1">
      <c r="A165" s="41"/>
      <c r="B165" s="42"/>
      <c r="C165" s="43"/>
      <c r="D165" s="222" t="s">
        <v>129</v>
      </c>
      <c r="E165" s="43"/>
      <c r="F165" s="223" t="s">
        <v>262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129</v>
      </c>
      <c r="AU165" s="20" t="s">
        <v>82</v>
      </c>
    </row>
    <row r="166" s="2" customFormat="1" ht="16.5" customHeight="1">
      <c r="A166" s="41"/>
      <c r="B166" s="42"/>
      <c r="C166" s="260" t="s">
        <v>273</v>
      </c>
      <c r="D166" s="260" t="s">
        <v>199</v>
      </c>
      <c r="E166" s="261" t="s">
        <v>264</v>
      </c>
      <c r="F166" s="262" t="s">
        <v>265</v>
      </c>
      <c r="G166" s="263" t="s">
        <v>126</v>
      </c>
      <c r="H166" s="264">
        <v>21.629999999999999</v>
      </c>
      <c r="I166" s="265"/>
      <c r="J166" s="266">
        <f>ROUND(I166*H166,2)</f>
        <v>0</v>
      </c>
      <c r="K166" s="267"/>
      <c r="L166" s="268"/>
      <c r="M166" s="269" t="s">
        <v>19</v>
      </c>
      <c r="N166" s="270" t="s">
        <v>43</v>
      </c>
      <c r="O166" s="87"/>
      <c r="P166" s="218">
        <f>O166*H166</f>
        <v>0</v>
      </c>
      <c r="Q166" s="218">
        <v>0.0042599999999999999</v>
      </c>
      <c r="R166" s="218">
        <f>Q166*H166</f>
        <v>0.092143799999999998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169</v>
      </c>
      <c r="AT166" s="220" t="s">
        <v>199</v>
      </c>
      <c r="AU166" s="220" t="s">
        <v>82</v>
      </c>
      <c r="AY166" s="20" t="s">
        <v>121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80</v>
      </c>
      <c r="BK166" s="221">
        <f>ROUND(I166*H166,2)</f>
        <v>0</v>
      </c>
      <c r="BL166" s="20" t="s">
        <v>127</v>
      </c>
      <c r="BM166" s="220" t="s">
        <v>381</v>
      </c>
    </row>
    <row r="167" s="13" customFormat="1">
      <c r="A167" s="13"/>
      <c r="B167" s="227"/>
      <c r="C167" s="228"/>
      <c r="D167" s="229" t="s">
        <v>142</v>
      </c>
      <c r="E167" s="228"/>
      <c r="F167" s="231" t="s">
        <v>382</v>
      </c>
      <c r="G167" s="228"/>
      <c r="H167" s="232">
        <v>21.629999999999999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142</v>
      </c>
      <c r="AU167" s="238" t="s">
        <v>82</v>
      </c>
      <c r="AV167" s="13" t="s">
        <v>82</v>
      </c>
      <c r="AW167" s="13" t="s">
        <v>4</v>
      </c>
      <c r="AX167" s="13" t="s">
        <v>80</v>
      </c>
      <c r="AY167" s="238" t="s">
        <v>121</v>
      </c>
    </row>
    <row r="168" s="2" customFormat="1" ht="16.5" customHeight="1">
      <c r="A168" s="41"/>
      <c r="B168" s="42"/>
      <c r="C168" s="208" t="s">
        <v>278</v>
      </c>
      <c r="D168" s="208" t="s">
        <v>123</v>
      </c>
      <c r="E168" s="209" t="s">
        <v>279</v>
      </c>
      <c r="F168" s="210" t="s">
        <v>280</v>
      </c>
      <c r="G168" s="211" t="s">
        <v>126</v>
      </c>
      <c r="H168" s="212">
        <v>21</v>
      </c>
      <c r="I168" s="213"/>
      <c r="J168" s="214">
        <f>ROUND(I168*H168,2)</f>
        <v>0</v>
      </c>
      <c r="K168" s="215"/>
      <c r="L168" s="47"/>
      <c r="M168" s="216" t="s">
        <v>19</v>
      </c>
      <c r="N168" s="217" t="s">
        <v>43</v>
      </c>
      <c r="O168" s="8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127</v>
      </c>
      <c r="AT168" s="220" t="s">
        <v>123</v>
      </c>
      <c r="AU168" s="220" t="s">
        <v>82</v>
      </c>
      <c r="AY168" s="20" t="s">
        <v>121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80</v>
      </c>
      <c r="BK168" s="221">
        <f>ROUND(I168*H168,2)</f>
        <v>0</v>
      </c>
      <c r="BL168" s="20" t="s">
        <v>127</v>
      </c>
      <c r="BM168" s="220" t="s">
        <v>383</v>
      </c>
    </row>
    <row r="169" s="2" customFormat="1">
      <c r="A169" s="41"/>
      <c r="B169" s="42"/>
      <c r="C169" s="43"/>
      <c r="D169" s="222" t="s">
        <v>129</v>
      </c>
      <c r="E169" s="43"/>
      <c r="F169" s="223" t="s">
        <v>282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129</v>
      </c>
      <c r="AU169" s="20" t="s">
        <v>82</v>
      </c>
    </row>
    <row r="170" s="2" customFormat="1" ht="16.5" customHeight="1">
      <c r="A170" s="41"/>
      <c r="B170" s="42"/>
      <c r="C170" s="208" t="s">
        <v>283</v>
      </c>
      <c r="D170" s="208" t="s">
        <v>123</v>
      </c>
      <c r="E170" s="209" t="s">
        <v>284</v>
      </c>
      <c r="F170" s="210" t="s">
        <v>285</v>
      </c>
      <c r="G170" s="211" t="s">
        <v>276</v>
      </c>
      <c r="H170" s="212">
        <v>6</v>
      </c>
      <c r="I170" s="213"/>
      <c r="J170" s="214">
        <f>ROUND(I170*H170,2)</f>
        <v>0</v>
      </c>
      <c r="K170" s="215"/>
      <c r="L170" s="47"/>
      <c r="M170" s="216" t="s">
        <v>19</v>
      </c>
      <c r="N170" s="217" t="s">
        <v>43</v>
      </c>
      <c r="O170" s="87"/>
      <c r="P170" s="218">
        <f>O170*H170</f>
        <v>0</v>
      </c>
      <c r="Q170" s="218">
        <v>0.45937</v>
      </c>
      <c r="R170" s="218">
        <f>Q170*H170</f>
        <v>2.7562199999999999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127</v>
      </c>
      <c r="AT170" s="220" t="s">
        <v>123</v>
      </c>
      <c r="AU170" s="220" t="s">
        <v>82</v>
      </c>
      <c r="AY170" s="20" t="s">
        <v>121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80</v>
      </c>
      <c r="BK170" s="221">
        <f>ROUND(I170*H170,2)</f>
        <v>0</v>
      </c>
      <c r="BL170" s="20" t="s">
        <v>127</v>
      </c>
      <c r="BM170" s="220" t="s">
        <v>384</v>
      </c>
    </row>
    <row r="171" s="2" customFormat="1">
      <c r="A171" s="41"/>
      <c r="B171" s="42"/>
      <c r="C171" s="43"/>
      <c r="D171" s="222" t="s">
        <v>129</v>
      </c>
      <c r="E171" s="43"/>
      <c r="F171" s="223" t="s">
        <v>287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129</v>
      </c>
      <c r="AU171" s="20" t="s">
        <v>82</v>
      </c>
    </row>
    <row r="172" s="2" customFormat="1" ht="16.5" customHeight="1">
      <c r="A172" s="41"/>
      <c r="B172" s="42"/>
      <c r="C172" s="208" t="s">
        <v>288</v>
      </c>
      <c r="D172" s="208" t="s">
        <v>123</v>
      </c>
      <c r="E172" s="209" t="s">
        <v>385</v>
      </c>
      <c r="F172" s="210" t="s">
        <v>386</v>
      </c>
      <c r="G172" s="211" t="s">
        <v>276</v>
      </c>
      <c r="H172" s="212">
        <v>1</v>
      </c>
      <c r="I172" s="213"/>
      <c r="J172" s="214">
        <f>ROUND(I172*H172,2)</f>
        <v>0</v>
      </c>
      <c r="K172" s="215"/>
      <c r="L172" s="47"/>
      <c r="M172" s="216" t="s">
        <v>19</v>
      </c>
      <c r="N172" s="217" t="s">
        <v>43</v>
      </c>
      <c r="O172" s="87"/>
      <c r="P172" s="218">
        <f>O172*H172</f>
        <v>0</v>
      </c>
      <c r="Q172" s="218">
        <v>0.10661</v>
      </c>
      <c r="R172" s="218">
        <f>Q172*H172</f>
        <v>0.10661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127</v>
      </c>
      <c r="AT172" s="220" t="s">
        <v>123</v>
      </c>
      <c r="AU172" s="220" t="s">
        <v>82</v>
      </c>
      <c r="AY172" s="20" t="s">
        <v>121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80</v>
      </c>
      <c r="BK172" s="221">
        <f>ROUND(I172*H172,2)</f>
        <v>0</v>
      </c>
      <c r="BL172" s="20" t="s">
        <v>127</v>
      </c>
      <c r="BM172" s="220" t="s">
        <v>387</v>
      </c>
    </row>
    <row r="173" s="2" customFormat="1">
      <c r="A173" s="41"/>
      <c r="B173" s="42"/>
      <c r="C173" s="43"/>
      <c r="D173" s="222" t="s">
        <v>129</v>
      </c>
      <c r="E173" s="43"/>
      <c r="F173" s="223" t="s">
        <v>388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129</v>
      </c>
      <c r="AU173" s="20" t="s">
        <v>82</v>
      </c>
    </row>
    <row r="174" s="2" customFormat="1" ht="16.5" customHeight="1">
      <c r="A174" s="41"/>
      <c r="B174" s="42"/>
      <c r="C174" s="208" t="s">
        <v>293</v>
      </c>
      <c r="D174" s="208" t="s">
        <v>123</v>
      </c>
      <c r="E174" s="209" t="s">
        <v>389</v>
      </c>
      <c r="F174" s="210" t="s">
        <v>390</v>
      </c>
      <c r="G174" s="211" t="s">
        <v>276</v>
      </c>
      <c r="H174" s="212">
        <v>1</v>
      </c>
      <c r="I174" s="213"/>
      <c r="J174" s="214">
        <f>ROUND(I174*H174,2)</f>
        <v>0</v>
      </c>
      <c r="K174" s="215"/>
      <c r="L174" s="47"/>
      <c r="M174" s="216" t="s">
        <v>19</v>
      </c>
      <c r="N174" s="217" t="s">
        <v>43</v>
      </c>
      <c r="O174" s="87"/>
      <c r="P174" s="218">
        <f>O174*H174</f>
        <v>0</v>
      </c>
      <c r="Q174" s="218">
        <v>0.10761999999999999</v>
      </c>
      <c r="R174" s="218">
        <f>Q174*H174</f>
        <v>0.10761999999999999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127</v>
      </c>
      <c r="AT174" s="220" t="s">
        <v>123</v>
      </c>
      <c r="AU174" s="220" t="s">
        <v>82</v>
      </c>
      <c r="AY174" s="20" t="s">
        <v>121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80</v>
      </c>
      <c r="BK174" s="221">
        <f>ROUND(I174*H174,2)</f>
        <v>0</v>
      </c>
      <c r="BL174" s="20" t="s">
        <v>127</v>
      </c>
      <c r="BM174" s="220" t="s">
        <v>391</v>
      </c>
    </row>
    <row r="175" s="2" customFormat="1">
      <c r="A175" s="41"/>
      <c r="B175" s="42"/>
      <c r="C175" s="43"/>
      <c r="D175" s="222" t="s">
        <v>129</v>
      </c>
      <c r="E175" s="43"/>
      <c r="F175" s="223" t="s">
        <v>392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129</v>
      </c>
      <c r="AU175" s="20" t="s">
        <v>82</v>
      </c>
    </row>
    <row r="176" s="2" customFormat="1" ht="24.15" customHeight="1">
      <c r="A176" s="41"/>
      <c r="B176" s="42"/>
      <c r="C176" s="208" t="s">
        <v>298</v>
      </c>
      <c r="D176" s="208" t="s">
        <v>123</v>
      </c>
      <c r="E176" s="209" t="s">
        <v>393</v>
      </c>
      <c r="F176" s="210" t="s">
        <v>394</v>
      </c>
      <c r="G176" s="211" t="s">
        <v>276</v>
      </c>
      <c r="H176" s="212">
        <v>2</v>
      </c>
      <c r="I176" s="213"/>
      <c r="J176" s="214">
        <f>ROUND(I176*H176,2)</f>
        <v>0</v>
      </c>
      <c r="K176" s="215"/>
      <c r="L176" s="47"/>
      <c r="M176" s="216" t="s">
        <v>19</v>
      </c>
      <c r="N176" s="217" t="s">
        <v>43</v>
      </c>
      <c r="O176" s="87"/>
      <c r="P176" s="218">
        <f>O176*H176</f>
        <v>0</v>
      </c>
      <c r="Q176" s="218">
        <v>0.024240000000000001</v>
      </c>
      <c r="R176" s="218">
        <f>Q176*H176</f>
        <v>0.048480000000000002</v>
      </c>
      <c r="S176" s="218">
        <v>0</v>
      </c>
      <c r="T176" s="21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0" t="s">
        <v>127</v>
      </c>
      <c r="AT176" s="220" t="s">
        <v>123</v>
      </c>
      <c r="AU176" s="220" t="s">
        <v>82</v>
      </c>
      <c r="AY176" s="20" t="s">
        <v>121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20" t="s">
        <v>80</v>
      </c>
      <c r="BK176" s="221">
        <f>ROUND(I176*H176,2)</f>
        <v>0</v>
      </c>
      <c r="BL176" s="20" t="s">
        <v>127</v>
      </c>
      <c r="BM176" s="220" t="s">
        <v>395</v>
      </c>
    </row>
    <row r="177" s="2" customFormat="1">
      <c r="A177" s="41"/>
      <c r="B177" s="42"/>
      <c r="C177" s="43"/>
      <c r="D177" s="222" t="s">
        <v>129</v>
      </c>
      <c r="E177" s="43"/>
      <c r="F177" s="223" t="s">
        <v>396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129</v>
      </c>
      <c r="AU177" s="20" t="s">
        <v>82</v>
      </c>
    </row>
    <row r="178" s="2" customFormat="1" ht="24.15" customHeight="1">
      <c r="A178" s="41"/>
      <c r="B178" s="42"/>
      <c r="C178" s="208" t="s">
        <v>303</v>
      </c>
      <c r="D178" s="208" t="s">
        <v>123</v>
      </c>
      <c r="E178" s="209" t="s">
        <v>299</v>
      </c>
      <c r="F178" s="210" t="s">
        <v>300</v>
      </c>
      <c r="G178" s="211" t="s">
        <v>276</v>
      </c>
      <c r="H178" s="212">
        <v>2</v>
      </c>
      <c r="I178" s="213"/>
      <c r="J178" s="214">
        <f>ROUND(I178*H178,2)</f>
        <v>0</v>
      </c>
      <c r="K178" s="215"/>
      <c r="L178" s="47"/>
      <c r="M178" s="216" t="s">
        <v>19</v>
      </c>
      <c r="N178" s="217" t="s">
        <v>43</v>
      </c>
      <c r="O178" s="87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127</v>
      </c>
      <c r="AT178" s="220" t="s">
        <v>123</v>
      </c>
      <c r="AU178" s="220" t="s">
        <v>82</v>
      </c>
      <c r="AY178" s="20" t="s">
        <v>121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80</v>
      </c>
      <c r="BK178" s="221">
        <f>ROUND(I178*H178,2)</f>
        <v>0</v>
      </c>
      <c r="BL178" s="20" t="s">
        <v>127</v>
      </c>
      <c r="BM178" s="220" t="s">
        <v>397</v>
      </c>
    </row>
    <row r="179" s="2" customFormat="1">
      <c r="A179" s="41"/>
      <c r="B179" s="42"/>
      <c r="C179" s="43"/>
      <c r="D179" s="222" t="s">
        <v>129</v>
      </c>
      <c r="E179" s="43"/>
      <c r="F179" s="223" t="s">
        <v>302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129</v>
      </c>
      <c r="AU179" s="20" t="s">
        <v>82</v>
      </c>
    </row>
    <row r="180" s="2" customFormat="1" ht="24.15" customHeight="1">
      <c r="A180" s="41"/>
      <c r="B180" s="42"/>
      <c r="C180" s="208" t="s">
        <v>308</v>
      </c>
      <c r="D180" s="208" t="s">
        <v>123</v>
      </c>
      <c r="E180" s="209" t="s">
        <v>304</v>
      </c>
      <c r="F180" s="210" t="s">
        <v>305</v>
      </c>
      <c r="G180" s="211" t="s">
        <v>276</v>
      </c>
      <c r="H180" s="212">
        <v>2</v>
      </c>
      <c r="I180" s="213"/>
      <c r="J180" s="214">
        <f>ROUND(I180*H180,2)</f>
        <v>0</v>
      </c>
      <c r="K180" s="215"/>
      <c r="L180" s="47"/>
      <c r="M180" s="216" t="s">
        <v>19</v>
      </c>
      <c r="N180" s="217" t="s">
        <v>43</v>
      </c>
      <c r="O180" s="87"/>
      <c r="P180" s="218">
        <f>O180*H180</f>
        <v>0</v>
      </c>
      <c r="Q180" s="218">
        <v>0.30399999999999999</v>
      </c>
      <c r="R180" s="218">
        <f>Q180*H180</f>
        <v>0.60799999999999998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127</v>
      </c>
      <c r="AT180" s="220" t="s">
        <v>123</v>
      </c>
      <c r="AU180" s="220" t="s">
        <v>82</v>
      </c>
      <c r="AY180" s="20" t="s">
        <v>121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80</v>
      </c>
      <c r="BK180" s="221">
        <f>ROUND(I180*H180,2)</f>
        <v>0</v>
      </c>
      <c r="BL180" s="20" t="s">
        <v>127</v>
      </c>
      <c r="BM180" s="220" t="s">
        <v>398</v>
      </c>
    </row>
    <row r="181" s="2" customFormat="1">
      <c r="A181" s="41"/>
      <c r="B181" s="42"/>
      <c r="C181" s="43"/>
      <c r="D181" s="222" t="s">
        <v>129</v>
      </c>
      <c r="E181" s="43"/>
      <c r="F181" s="223" t="s">
        <v>307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129</v>
      </c>
      <c r="AU181" s="20" t="s">
        <v>82</v>
      </c>
    </row>
    <row r="182" s="2" customFormat="1" ht="16.5" customHeight="1">
      <c r="A182" s="41"/>
      <c r="B182" s="42"/>
      <c r="C182" s="208" t="s">
        <v>314</v>
      </c>
      <c r="D182" s="208" t="s">
        <v>123</v>
      </c>
      <c r="E182" s="209" t="s">
        <v>309</v>
      </c>
      <c r="F182" s="210" t="s">
        <v>310</v>
      </c>
      <c r="G182" s="211" t="s">
        <v>126</v>
      </c>
      <c r="H182" s="212">
        <v>21</v>
      </c>
      <c r="I182" s="213"/>
      <c r="J182" s="214">
        <f>ROUND(I182*H182,2)</f>
        <v>0</v>
      </c>
      <c r="K182" s="215"/>
      <c r="L182" s="47"/>
      <c r="M182" s="216" t="s">
        <v>19</v>
      </c>
      <c r="N182" s="217" t="s">
        <v>43</v>
      </c>
      <c r="O182" s="87"/>
      <c r="P182" s="218">
        <f>O182*H182</f>
        <v>0</v>
      </c>
      <c r="Q182" s="218">
        <v>9.0000000000000006E-05</v>
      </c>
      <c r="R182" s="218">
        <f>Q182*H182</f>
        <v>0.0018900000000000002</v>
      </c>
      <c r="S182" s="218">
        <v>0</v>
      </c>
      <c r="T182" s="219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0" t="s">
        <v>127</v>
      </c>
      <c r="AT182" s="220" t="s">
        <v>123</v>
      </c>
      <c r="AU182" s="220" t="s">
        <v>82</v>
      </c>
      <c r="AY182" s="20" t="s">
        <v>121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20" t="s">
        <v>80</v>
      </c>
      <c r="BK182" s="221">
        <f>ROUND(I182*H182,2)</f>
        <v>0</v>
      </c>
      <c r="BL182" s="20" t="s">
        <v>127</v>
      </c>
      <c r="BM182" s="220" t="s">
        <v>399</v>
      </c>
    </row>
    <row r="183" s="2" customFormat="1">
      <c r="A183" s="41"/>
      <c r="B183" s="42"/>
      <c r="C183" s="43"/>
      <c r="D183" s="222" t="s">
        <v>129</v>
      </c>
      <c r="E183" s="43"/>
      <c r="F183" s="223" t="s">
        <v>312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129</v>
      </c>
      <c r="AU183" s="20" t="s">
        <v>82</v>
      </c>
    </row>
    <row r="184" s="12" customFormat="1" ht="22.8" customHeight="1">
      <c r="A184" s="12"/>
      <c r="B184" s="192"/>
      <c r="C184" s="193"/>
      <c r="D184" s="194" t="s">
        <v>71</v>
      </c>
      <c r="E184" s="206" t="s">
        <v>319</v>
      </c>
      <c r="F184" s="206" t="s">
        <v>320</v>
      </c>
      <c r="G184" s="193"/>
      <c r="H184" s="193"/>
      <c r="I184" s="196"/>
      <c r="J184" s="207">
        <f>BK184</f>
        <v>0</v>
      </c>
      <c r="K184" s="193"/>
      <c r="L184" s="198"/>
      <c r="M184" s="199"/>
      <c r="N184" s="200"/>
      <c r="O184" s="200"/>
      <c r="P184" s="201">
        <f>SUM(P185:P186)</f>
        <v>0</v>
      </c>
      <c r="Q184" s="200"/>
      <c r="R184" s="201">
        <f>SUM(R185:R186)</f>
        <v>0</v>
      </c>
      <c r="S184" s="200"/>
      <c r="T184" s="202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3" t="s">
        <v>80</v>
      </c>
      <c r="AT184" s="204" t="s">
        <v>71</v>
      </c>
      <c r="AU184" s="204" t="s">
        <v>80</v>
      </c>
      <c r="AY184" s="203" t="s">
        <v>121</v>
      </c>
      <c r="BK184" s="205">
        <f>SUM(BK185:BK186)</f>
        <v>0</v>
      </c>
    </row>
    <row r="185" s="2" customFormat="1" ht="24.15" customHeight="1">
      <c r="A185" s="41"/>
      <c r="B185" s="42"/>
      <c r="C185" s="208" t="s">
        <v>321</v>
      </c>
      <c r="D185" s="208" t="s">
        <v>123</v>
      </c>
      <c r="E185" s="209" t="s">
        <v>322</v>
      </c>
      <c r="F185" s="210" t="s">
        <v>323</v>
      </c>
      <c r="G185" s="211" t="s">
        <v>178</v>
      </c>
      <c r="H185" s="212">
        <v>30.363</v>
      </c>
      <c r="I185" s="213"/>
      <c r="J185" s="214">
        <f>ROUND(I185*H185,2)</f>
        <v>0</v>
      </c>
      <c r="K185" s="215"/>
      <c r="L185" s="47"/>
      <c r="M185" s="216" t="s">
        <v>19</v>
      </c>
      <c r="N185" s="217" t="s">
        <v>43</v>
      </c>
      <c r="O185" s="87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0" t="s">
        <v>127</v>
      </c>
      <c r="AT185" s="220" t="s">
        <v>123</v>
      </c>
      <c r="AU185" s="220" t="s">
        <v>82</v>
      </c>
      <c r="AY185" s="20" t="s">
        <v>121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20" t="s">
        <v>80</v>
      </c>
      <c r="BK185" s="221">
        <f>ROUND(I185*H185,2)</f>
        <v>0</v>
      </c>
      <c r="BL185" s="20" t="s">
        <v>127</v>
      </c>
      <c r="BM185" s="220" t="s">
        <v>400</v>
      </c>
    </row>
    <row r="186" s="2" customFormat="1">
      <c r="A186" s="41"/>
      <c r="B186" s="42"/>
      <c r="C186" s="43"/>
      <c r="D186" s="222" t="s">
        <v>129</v>
      </c>
      <c r="E186" s="43"/>
      <c r="F186" s="223" t="s">
        <v>325</v>
      </c>
      <c r="G186" s="43"/>
      <c r="H186" s="43"/>
      <c r="I186" s="224"/>
      <c r="J186" s="43"/>
      <c r="K186" s="43"/>
      <c r="L186" s="47"/>
      <c r="M186" s="271"/>
      <c r="N186" s="272"/>
      <c r="O186" s="273"/>
      <c r="P186" s="273"/>
      <c r="Q186" s="273"/>
      <c r="R186" s="273"/>
      <c r="S186" s="273"/>
      <c r="T186" s="274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129</v>
      </c>
      <c r="AU186" s="20" t="s">
        <v>82</v>
      </c>
    </row>
    <row r="187" s="2" customFormat="1" ht="6.96" customHeight="1">
      <c r="A187" s="41"/>
      <c r="B187" s="62"/>
      <c r="C187" s="63"/>
      <c r="D187" s="63"/>
      <c r="E187" s="63"/>
      <c r="F187" s="63"/>
      <c r="G187" s="63"/>
      <c r="H187" s="63"/>
      <c r="I187" s="63"/>
      <c r="J187" s="63"/>
      <c r="K187" s="63"/>
      <c r="L187" s="47"/>
      <c r="M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</row>
  </sheetData>
  <sheetProtection sheet="1" autoFilter="0" formatColumns="0" formatRows="0" objects="1" scenarios="1" spinCount="100000" saltValue="xwhjMt2c9YoOPLT1d9os1prf9VSA1LrSP1P9H6EN8HfRMvIraV9JkN9tuiHfcZl6I1JLikw0OBvzgIULysAfSA==" hashValue="3+vvFgMUjvcfwyhCEyqrvdbLHzGwooKdXZapkeqYV1dtkEGe0TUsFaXgNakBVn0i5JhpP+0MxvmvB0HT+ysVXw==" algorithmName="SHA-512" password="CC35"/>
  <autoFilter ref="C84:K18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9001405"/>
    <hyperlink ref="F91" r:id="rId2" display="https://podminky.urs.cz/item/CS_URS_2024_02/121151103"/>
    <hyperlink ref="F93" r:id="rId3" display="https://podminky.urs.cz/item/CS_URS_2024_02/132211401"/>
    <hyperlink ref="F97" r:id="rId4" display="https://podminky.urs.cz/item/CS_URS_2024_02/132212221"/>
    <hyperlink ref="F103" r:id="rId5" display="https://podminky.urs.cz/item/CS_URS_2024_02/132254202"/>
    <hyperlink ref="F108" r:id="rId6" display="https://podminky.urs.cz/item/CS_URS_2024_02/151101101"/>
    <hyperlink ref="F113" r:id="rId7" display="https://podminky.urs.cz/item/CS_URS_2024_02/151101102"/>
    <hyperlink ref="F118" r:id="rId8" display="https://podminky.urs.cz/item/CS_URS_2024_02/151101111"/>
    <hyperlink ref="F120" r:id="rId9" display="https://podminky.urs.cz/item/CS_URS_2024_02/151101112"/>
    <hyperlink ref="F122" r:id="rId10" display="https://podminky.urs.cz/item/CS_URS_2024_02/162751117"/>
    <hyperlink ref="F125" r:id="rId11" display="https://podminky.urs.cz/item/CS_URS_2024_02/171201221"/>
    <hyperlink ref="F128" r:id="rId12" display="https://podminky.urs.cz/item/CS_URS_2024_02/171251201"/>
    <hyperlink ref="F130" r:id="rId13" display="https://podminky.urs.cz/item/CS_URS_2024_02/174151101"/>
    <hyperlink ref="F133" r:id="rId14" display="https://podminky.urs.cz/item/CS_URS_2024_02/175151101"/>
    <hyperlink ref="F138" r:id="rId15" display="https://podminky.urs.cz/item/CS_URS_2024_02/181351003"/>
    <hyperlink ref="F140" r:id="rId16" display="https://podminky.urs.cz/item/CS_URS_2024_02/181411131"/>
    <hyperlink ref="F144" r:id="rId17" display="https://podminky.urs.cz/item/CS_URS_2024_02/181912111"/>
    <hyperlink ref="F147" r:id="rId18" display="https://podminky.urs.cz/item/CS_URS_2024_02/219991216"/>
    <hyperlink ref="F150" r:id="rId19" display="https://podminky.urs.cz/item/CS_URS_2024_02/279311116"/>
    <hyperlink ref="F154" r:id="rId20" display="https://podminky.urs.cz/item/CS_URS_2024_02/279351411"/>
    <hyperlink ref="F158" r:id="rId21" display="https://podminky.urs.cz/item/CS_URS_2024_02/279351412"/>
    <hyperlink ref="F161" r:id="rId22" display="https://podminky.urs.cz/item/CS_URS_2024_02/451572111"/>
    <hyperlink ref="F165" r:id="rId23" display="https://podminky.urs.cz/item/CS_URS_2024_02/871353121"/>
    <hyperlink ref="F169" r:id="rId24" display="https://podminky.urs.cz/item/CS_URS_2024_02/892351111"/>
    <hyperlink ref="F171" r:id="rId25" display="https://podminky.urs.cz/item/CS_URS_2024_02/892372111"/>
    <hyperlink ref="F173" r:id="rId26" display="https://podminky.urs.cz/item/CS_URS_2024_02/894812316"/>
    <hyperlink ref="F175" r:id="rId27" display="https://podminky.urs.cz/item/CS_URS_2024_02/894812317"/>
    <hyperlink ref="F177" r:id="rId28" display="https://podminky.urs.cz/item/CS_URS_2024_02/894812332"/>
    <hyperlink ref="F179" r:id="rId29" display="https://podminky.urs.cz/item/CS_URS_2024_02/894812339"/>
    <hyperlink ref="F181" r:id="rId30" display="https://podminky.urs.cz/item/CS_URS_2024_02/894812356"/>
    <hyperlink ref="F183" r:id="rId31" display="https://podminky.urs.cz/item/CS_URS_2024_02/899722113"/>
    <hyperlink ref="F186" r:id="rId32" display="https://podminky.urs.cz/item/CS_URS_2024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ZŠ F-M ul. J. Čapka 2555 - tělocvična ll.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401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25. 7. 2024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31</v>
      </c>
      <c r="F21" s="41"/>
      <c r="G21" s="41"/>
      <c r="H21" s="41"/>
      <c r="I21" s="135" t="s">
        <v>27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27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ROUND((SUM(BE90:BE381)),  2)</f>
        <v>0</v>
      </c>
      <c r="G33" s="41"/>
      <c r="H33" s="41"/>
      <c r="I33" s="151">
        <v>0.20999999999999999</v>
      </c>
      <c r="J33" s="150">
        <f>ROUND(((SUM(BE90:BE381))*I33),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ROUND((SUM(BF90:BF381)),  2)</f>
        <v>0</v>
      </c>
      <c r="G34" s="41"/>
      <c r="H34" s="41"/>
      <c r="I34" s="151">
        <v>0.12</v>
      </c>
      <c r="J34" s="150">
        <f>ROUND(((SUM(BF90:BF381))*I34),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ROUND((SUM(BG90:BG381)),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ROUND((SUM(BH90:BH381)),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ROUND((SUM(BI90:BI381)),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ZŠ F-M ul. J. Čapka 2555 - tělocvična ll.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IO 03 - Areálová dešťová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>DK projekt s r.o., Ostrava-Muglinov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Kubalová J.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J91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J92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J220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402</v>
      </c>
      <c r="E63" s="177"/>
      <c r="F63" s="177"/>
      <c r="G63" s="177"/>
      <c r="H63" s="177"/>
      <c r="I63" s="177"/>
      <c r="J63" s="178">
        <f>J229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102</v>
      </c>
      <c r="E64" s="177"/>
      <c r="F64" s="177"/>
      <c r="G64" s="177"/>
      <c r="H64" s="177"/>
      <c r="I64" s="177"/>
      <c r="J64" s="178">
        <f>J247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103</v>
      </c>
      <c r="E65" s="177"/>
      <c r="F65" s="177"/>
      <c r="G65" s="177"/>
      <c r="H65" s="177"/>
      <c r="I65" s="177"/>
      <c r="J65" s="178">
        <f>J276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104</v>
      </c>
      <c r="E66" s="177"/>
      <c r="F66" s="177"/>
      <c r="G66" s="177"/>
      <c r="H66" s="177"/>
      <c r="I66" s="177"/>
      <c r="J66" s="178">
        <f>J341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105</v>
      </c>
      <c r="E67" s="177"/>
      <c r="F67" s="177"/>
      <c r="G67" s="177"/>
      <c r="H67" s="177"/>
      <c r="I67" s="177"/>
      <c r="J67" s="178">
        <f>J351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403</v>
      </c>
      <c r="E68" s="171"/>
      <c r="F68" s="171"/>
      <c r="G68" s="171"/>
      <c r="H68" s="171"/>
      <c r="I68" s="171"/>
      <c r="J68" s="172">
        <f>J354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404</v>
      </c>
      <c r="E69" s="177"/>
      <c r="F69" s="177"/>
      <c r="G69" s="177"/>
      <c r="H69" s="177"/>
      <c r="I69" s="177"/>
      <c r="J69" s="178">
        <f>J355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405</v>
      </c>
      <c r="E70" s="177"/>
      <c r="F70" s="177"/>
      <c r="G70" s="177"/>
      <c r="H70" s="177"/>
      <c r="I70" s="177"/>
      <c r="J70" s="178">
        <f>J371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106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63" t="str">
        <f>E7</f>
        <v>ZŠ F-M ul. J. Čapka 2555 - tělocvična ll.</v>
      </c>
      <c r="F80" s="35"/>
      <c r="G80" s="35"/>
      <c r="H80" s="35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93</v>
      </c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E9</f>
        <v>IO 03 - Areálová dešťová kanalizace</v>
      </c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F12</f>
        <v xml:space="preserve"> </v>
      </c>
      <c r="G84" s="43"/>
      <c r="H84" s="43"/>
      <c r="I84" s="35" t="s">
        <v>23</v>
      </c>
      <c r="J84" s="75" t="str">
        <f>IF(J12="","",J12)</f>
        <v>25. 7. 2024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25</v>
      </c>
      <c r="D86" s="43"/>
      <c r="E86" s="43"/>
      <c r="F86" s="30" t="str">
        <f>E15</f>
        <v xml:space="preserve"> </v>
      </c>
      <c r="G86" s="43"/>
      <c r="H86" s="43"/>
      <c r="I86" s="35" t="s">
        <v>30</v>
      </c>
      <c r="J86" s="39" t="str">
        <f>E21</f>
        <v>DK projekt s r.o., Ostrava-Muglinov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28</v>
      </c>
      <c r="D87" s="43"/>
      <c r="E87" s="43"/>
      <c r="F87" s="30" t="str">
        <f>IF(E18="","",E18)</f>
        <v>Vyplň údaj</v>
      </c>
      <c r="G87" s="43"/>
      <c r="H87" s="43"/>
      <c r="I87" s="35" t="s">
        <v>33</v>
      </c>
      <c r="J87" s="39" t="str">
        <f>E24</f>
        <v>Kubalová J.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0"/>
      <c r="B89" s="181"/>
      <c r="C89" s="182" t="s">
        <v>107</v>
      </c>
      <c r="D89" s="183" t="s">
        <v>57</v>
      </c>
      <c r="E89" s="183" t="s">
        <v>53</v>
      </c>
      <c r="F89" s="183" t="s">
        <v>54</v>
      </c>
      <c r="G89" s="183" t="s">
        <v>108</v>
      </c>
      <c r="H89" s="183" t="s">
        <v>109</v>
      </c>
      <c r="I89" s="183" t="s">
        <v>110</v>
      </c>
      <c r="J89" s="184" t="s">
        <v>97</v>
      </c>
      <c r="K89" s="185" t="s">
        <v>111</v>
      </c>
      <c r="L89" s="186"/>
      <c r="M89" s="95" t="s">
        <v>19</v>
      </c>
      <c r="N89" s="96" t="s">
        <v>42</v>
      </c>
      <c r="O89" s="96" t="s">
        <v>112</v>
      </c>
      <c r="P89" s="96" t="s">
        <v>113</v>
      </c>
      <c r="Q89" s="96" t="s">
        <v>114</v>
      </c>
      <c r="R89" s="96" t="s">
        <v>115</v>
      </c>
      <c r="S89" s="96" t="s">
        <v>116</v>
      </c>
      <c r="T89" s="97" t="s">
        <v>117</v>
      </c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41"/>
      <c r="B90" s="42"/>
      <c r="C90" s="102" t="s">
        <v>118</v>
      </c>
      <c r="D90" s="43"/>
      <c r="E90" s="43"/>
      <c r="F90" s="43"/>
      <c r="G90" s="43"/>
      <c r="H90" s="43"/>
      <c r="I90" s="43"/>
      <c r="J90" s="187">
        <f>BK90</f>
        <v>0</v>
      </c>
      <c r="K90" s="43"/>
      <c r="L90" s="47"/>
      <c r="M90" s="98"/>
      <c r="N90" s="188"/>
      <c r="O90" s="99"/>
      <c r="P90" s="189">
        <f>P91+P354</f>
        <v>0</v>
      </c>
      <c r="Q90" s="99"/>
      <c r="R90" s="189">
        <f>R91+R354</f>
        <v>262.87778884000005</v>
      </c>
      <c r="S90" s="99"/>
      <c r="T90" s="190">
        <f>T91+T354</f>
        <v>0.32000000000000001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71</v>
      </c>
      <c r="AU90" s="20" t="s">
        <v>98</v>
      </c>
      <c r="BK90" s="191">
        <f>BK91+BK354</f>
        <v>0</v>
      </c>
    </row>
    <row r="91" s="12" customFormat="1" ht="25.92" customHeight="1">
      <c r="A91" s="12"/>
      <c r="B91" s="192"/>
      <c r="C91" s="193"/>
      <c r="D91" s="194" t="s">
        <v>71</v>
      </c>
      <c r="E91" s="195" t="s">
        <v>119</v>
      </c>
      <c r="F91" s="195" t="s">
        <v>120</v>
      </c>
      <c r="G91" s="193"/>
      <c r="H91" s="193"/>
      <c r="I91" s="196"/>
      <c r="J91" s="197">
        <f>BK91</f>
        <v>0</v>
      </c>
      <c r="K91" s="193"/>
      <c r="L91" s="198"/>
      <c r="M91" s="199"/>
      <c r="N91" s="200"/>
      <c r="O91" s="200"/>
      <c r="P91" s="201">
        <f>P92+P220+P229+P247+P276+P341+P351</f>
        <v>0</v>
      </c>
      <c r="Q91" s="200"/>
      <c r="R91" s="201">
        <f>R92+R220+R229+R247+R276+R341+R351</f>
        <v>262.50897840000005</v>
      </c>
      <c r="S91" s="200"/>
      <c r="T91" s="202">
        <f>T92+T220+T229+T247+T276+T341+T351</f>
        <v>0.32000000000000001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80</v>
      </c>
      <c r="AT91" s="204" t="s">
        <v>71</v>
      </c>
      <c r="AU91" s="204" t="s">
        <v>72</v>
      </c>
      <c r="AY91" s="203" t="s">
        <v>121</v>
      </c>
      <c r="BK91" s="205">
        <f>BK92+BK220+BK229+BK247+BK276+BK341+BK351</f>
        <v>0</v>
      </c>
    </row>
    <row r="92" s="12" customFormat="1" ht="22.8" customHeight="1">
      <c r="A92" s="12"/>
      <c r="B92" s="192"/>
      <c r="C92" s="193"/>
      <c r="D92" s="194" t="s">
        <v>71</v>
      </c>
      <c r="E92" s="206" t="s">
        <v>80</v>
      </c>
      <c r="F92" s="206" t="s">
        <v>122</v>
      </c>
      <c r="G92" s="193"/>
      <c r="H92" s="193"/>
      <c r="I92" s="196"/>
      <c r="J92" s="207">
        <f>BK92</f>
        <v>0</v>
      </c>
      <c r="K92" s="193"/>
      <c r="L92" s="198"/>
      <c r="M92" s="199"/>
      <c r="N92" s="200"/>
      <c r="O92" s="200"/>
      <c r="P92" s="201">
        <f>SUM(P93:P219)</f>
        <v>0</v>
      </c>
      <c r="Q92" s="200"/>
      <c r="R92" s="201">
        <f>SUM(R93:R219)</f>
        <v>235.10656656000001</v>
      </c>
      <c r="S92" s="200"/>
      <c r="T92" s="202">
        <f>SUM(T93:T219)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80</v>
      </c>
      <c r="AT92" s="204" t="s">
        <v>71</v>
      </c>
      <c r="AU92" s="204" t="s">
        <v>80</v>
      </c>
      <c r="AY92" s="203" t="s">
        <v>121</v>
      </c>
      <c r="BK92" s="205">
        <f>SUM(BK93:BK219)</f>
        <v>0</v>
      </c>
    </row>
    <row r="93" s="2" customFormat="1" ht="16.5" customHeight="1">
      <c r="A93" s="41"/>
      <c r="B93" s="42"/>
      <c r="C93" s="208" t="s">
        <v>80</v>
      </c>
      <c r="D93" s="208" t="s">
        <v>123</v>
      </c>
      <c r="E93" s="209" t="s">
        <v>406</v>
      </c>
      <c r="F93" s="210" t="s">
        <v>407</v>
      </c>
      <c r="G93" s="211" t="s">
        <v>408</v>
      </c>
      <c r="H93" s="212">
        <v>336</v>
      </c>
      <c r="I93" s="213"/>
      <c r="J93" s="214">
        <f>ROUND(I93*H93,2)</f>
        <v>0</v>
      </c>
      <c r="K93" s="215"/>
      <c r="L93" s="47"/>
      <c r="M93" s="216" t="s">
        <v>19</v>
      </c>
      <c r="N93" s="217" t="s">
        <v>43</v>
      </c>
      <c r="O93" s="87"/>
      <c r="P93" s="218">
        <f>O93*H93</f>
        <v>0</v>
      </c>
      <c r="Q93" s="218">
        <v>3.0000000000000001E-05</v>
      </c>
      <c r="R93" s="218">
        <f>Q93*H93</f>
        <v>0.01008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127</v>
      </c>
      <c r="AT93" s="220" t="s">
        <v>123</v>
      </c>
      <c r="AU93" s="220" t="s">
        <v>82</v>
      </c>
      <c r="AY93" s="20" t="s">
        <v>121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80</v>
      </c>
      <c r="BK93" s="221">
        <f>ROUND(I93*H93,2)</f>
        <v>0</v>
      </c>
      <c r="BL93" s="20" t="s">
        <v>127</v>
      </c>
      <c r="BM93" s="220" t="s">
        <v>409</v>
      </c>
    </row>
    <row r="94" s="2" customFormat="1">
      <c r="A94" s="41"/>
      <c r="B94" s="42"/>
      <c r="C94" s="43"/>
      <c r="D94" s="222" t="s">
        <v>129</v>
      </c>
      <c r="E94" s="43"/>
      <c r="F94" s="223" t="s">
        <v>410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129</v>
      </c>
      <c r="AU94" s="20" t="s">
        <v>82</v>
      </c>
    </row>
    <row r="95" s="2" customFormat="1" ht="24.15" customHeight="1">
      <c r="A95" s="41"/>
      <c r="B95" s="42"/>
      <c r="C95" s="208" t="s">
        <v>82</v>
      </c>
      <c r="D95" s="208" t="s">
        <v>123</v>
      </c>
      <c r="E95" s="209" t="s">
        <v>411</v>
      </c>
      <c r="F95" s="210" t="s">
        <v>412</v>
      </c>
      <c r="G95" s="211" t="s">
        <v>413</v>
      </c>
      <c r="H95" s="212">
        <v>14</v>
      </c>
      <c r="I95" s="213"/>
      <c r="J95" s="214">
        <f>ROUND(I95*H95,2)</f>
        <v>0</v>
      </c>
      <c r="K95" s="215"/>
      <c r="L95" s="47"/>
      <c r="M95" s="216" t="s">
        <v>19</v>
      </c>
      <c r="N95" s="217" t="s">
        <v>43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127</v>
      </c>
      <c r="AT95" s="220" t="s">
        <v>123</v>
      </c>
      <c r="AU95" s="220" t="s">
        <v>82</v>
      </c>
      <c r="AY95" s="20" t="s">
        <v>121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80</v>
      </c>
      <c r="BK95" s="221">
        <f>ROUND(I95*H95,2)</f>
        <v>0</v>
      </c>
      <c r="BL95" s="20" t="s">
        <v>127</v>
      </c>
      <c r="BM95" s="220" t="s">
        <v>414</v>
      </c>
    </row>
    <row r="96" s="2" customFormat="1">
      <c r="A96" s="41"/>
      <c r="B96" s="42"/>
      <c r="C96" s="43"/>
      <c r="D96" s="222" t="s">
        <v>129</v>
      </c>
      <c r="E96" s="43"/>
      <c r="F96" s="223" t="s">
        <v>415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129</v>
      </c>
      <c r="AU96" s="20" t="s">
        <v>82</v>
      </c>
    </row>
    <row r="97" s="2" customFormat="1" ht="49.05" customHeight="1">
      <c r="A97" s="41"/>
      <c r="B97" s="42"/>
      <c r="C97" s="208" t="s">
        <v>136</v>
      </c>
      <c r="D97" s="208" t="s">
        <v>123</v>
      </c>
      <c r="E97" s="209" t="s">
        <v>124</v>
      </c>
      <c r="F97" s="210" t="s">
        <v>125</v>
      </c>
      <c r="G97" s="211" t="s">
        <v>126</v>
      </c>
      <c r="H97" s="212">
        <v>1.1000000000000001</v>
      </c>
      <c r="I97" s="213"/>
      <c r="J97" s="214">
        <f>ROUND(I97*H97,2)</f>
        <v>0</v>
      </c>
      <c r="K97" s="215"/>
      <c r="L97" s="47"/>
      <c r="M97" s="216" t="s">
        <v>19</v>
      </c>
      <c r="N97" s="217" t="s">
        <v>43</v>
      </c>
      <c r="O97" s="87"/>
      <c r="P97" s="218">
        <f>O97*H97</f>
        <v>0</v>
      </c>
      <c r="Q97" s="218">
        <v>0.036900000000000002</v>
      </c>
      <c r="R97" s="218">
        <f>Q97*H97</f>
        <v>0.040590000000000008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127</v>
      </c>
      <c r="AT97" s="220" t="s">
        <v>123</v>
      </c>
      <c r="AU97" s="220" t="s">
        <v>82</v>
      </c>
      <c r="AY97" s="20" t="s">
        <v>121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80</v>
      </c>
      <c r="BK97" s="221">
        <f>ROUND(I97*H97,2)</f>
        <v>0</v>
      </c>
      <c r="BL97" s="20" t="s">
        <v>127</v>
      </c>
      <c r="BM97" s="220" t="s">
        <v>416</v>
      </c>
    </row>
    <row r="98" s="2" customFormat="1">
      <c r="A98" s="41"/>
      <c r="B98" s="42"/>
      <c r="C98" s="43"/>
      <c r="D98" s="222" t="s">
        <v>129</v>
      </c>
      <c r="E98" s="43"/>
      <c r="F98" s="223" t="s">
        <v>130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129</v>
      </c>
      <c r="AU98" s="20" t="s">
        <v>82</v>
      </c>
    </row>
    <row r="99" s="2" customFormat="1" ht="16.5" customHeight="1">
      <c r="A99" s="41"/>
      <c r="B99" s="42"/>
      <c r="C99" s="208" t="s">
        <v>127</v>
      </c>
      <c r="D99" s="208" t="s">
        <v>123</v>
      </c>
      <c r="E99" s="209" t="s">
        <v>417</v>
      </c>
      <c r="F99" s="210" t="s">
        <v>418</v>
      </c>
      <c r="G99" s="211" t="s">
        <v>133</v>
      </c>
      <c r="H99" s="212">
        <v>850</v>
      </c>
      <c r="I99" s="213"/>
      <c r="J99" s="214">
        <f>ROUND(I99*H99,2)</f>
        <v>0</v>
      </c>
      <c r="K99" s="215"/>
      <c r="L99" s="47"/>
      <c r="M99" s="216" t="s">
        <v>19</v>
      </c>
      <c r="N99" s="217" t="s">
        <v>43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127</v>
      </c>
      <c r="AT99" s="220" t="s">
        <v>123</v>
      </c>
      <c r="AU99" s="220" t="s">
        <v>82</v>
      </c>
      <c r="AY99" s="20" t="s">
        <v>121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80</v>
      </c>
      <c r="BK99" s="221">
        <f>ROUND(I99*H99,2)</f>
        <v>0</v>
      </c>
      <c r="BL99" s="20" t="s">
        <v>127</v>
      </c>
      <c r="BM99" s="220" t="s">
        <v>419</v>
      </c>
    </row>
    <row r="100" s="2" customFormat="1">
      <c r="A100" s="41"/>
      <c r="B100" s="42"/>
      <c r="C100" s="43"/>
      <c r="D100" s="222" t="s">
        <v>129</v>
      </c>
      <c r="E100" s="43"/>
      <c r="F100" s="223" t="s">
        <v>420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129</v>
      </c>
      <c r="AU100" s="20" t="s">
        <v>82</v>
      </c>
    </row>
    <row r="101" s="2" customFormat="1" ht="24.15" customHeight="1">
      <c r="A101" s="41"/>
      <c r="B101" s="42"/>
      <c r="C101" s="208" t="s">
        <v>151</v>
      </c>
      <c r="D101" s="208" t="s">
        <v>123</v>
      </c>
      <c r="E101" s="209" t="s">
        <v>421</v>
      </c>
      <c r="F101" s="210" t="s">
        <v>422</v>
      </c>
      <c r="G101" s="211" t="s">
        <v>139</v>
      </c>
      <c r="H101" s="212">
        <v>324.94900000000001</v>
      </c>
      <c r="I101" s="213"/>
      <c r="J101" s="214">
        <f>ROUND(I101*H101,2)</f>
        <v>0</v>
      </c>
      <c r="K101" s="215"/>
      <c r="L101" s="47"/>
      <c r="M101" s="216" t="s">
        <v>19</v>
      </c>
      <c r="N101" s="217" t="s">
        <v>43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127</v>
      </c>
      <c r="AT101" s="220" t="s">
        <v>123</v>
      </c>
      <c r="AU101" s="220" t="s">
        <v>82</v>
      </c>
      <c r="AY101" s="20" t="s">
        <v>121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80</v>
      </c>
      <c r="BK101" s="221">
        <f>ROUND(I101*H101,2)</f>
        <v>0</v>
      </c>
      <c r="BL101" s="20" t="s">
        <v>127</v>
      </c>
      <c r="BM101" s="220" t="s">
        <v>423</v>
      </c>
    </row>
    <row r="102" s="2" customFormat="1">
      <c r="A102" s="41"/>
      <c r="B102" s="42"/>
      <c r="C102" s="43"/>
      <c r="D102" s="222" t="s">
        <v>129</v>
      </c>
      <c r="E102" s="43"/>
      <c r="F102" s="223" t="s">
        <v>424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129</v>
      </c>
      <c r="AU102" s="20" t="s">
        <v>82</v>
      </c>
    </row>
    <row r="103" s="15" customFormat="1">
      <c r="A103" s="15"/>
      <c r="B103" s="250"/>
      <c r="C103" s="251"/>
      <c r="D103" s="229" t="s">
        <v>142</v>
      </c>
      <c r="E103" s="252" t="s">
        <v>19</v>
      </c>
      <c r="F103" s="253" t="s">
        <v>425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9" t="s">
        <v>142</v>
      </c>
      <c r="AU103" s="259" t="s">
        <v>82</v>
      </c>
      <c r="AV103" s="15" t="s">
        <v>80</v>
      </c>
      <c r="AW103" s="15" t="s">
        <v>32</v>
      </c>
      <c r="AX103" s="15" t="s">
        <v>72</v>
      </c>
      <c r="AY103" s="259" t="s">
        <v>121</v>
      </c>
    </row>
    <row r="104" s="13" customFormat="1">
      <c r="A104" s="13"/>
      <c r="B104" s="227"/>
      <c r="C104" s="228"/>
      <c r="D104" s="229" t="s">
        <v>142</v>
      </c>
      <c r="E104" s="230" t="s">
        <v>19</v>
      </c>
      <c r="F104" s="231" t="s">
        <v>426</v>
      </c>
      <c r="G104" s="228"/>
      <c r="H104" s="232">
        <v>141.81399999999999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142</v>
      </c>
      <c r="AU104" s="238" t="s">
        <v>82</v>
      </c>
      <c r="AV104" s="13" t="s">
        <v>82</v>
      </c>
      <c r="AW104" s="13" t="s">
        <v>32</v>
      </c>
      <c r="AX104" s="13" t="s">
        <v>72</v>
      </c>
      <c r="AY104" s="238" t="s">
        <v>121</v>
      </c>
    </row>
    <row r="105" s="15" customFormat="1">
      <c r="A105" s="15"/>
      <c r="B105" s="250"/>
      <c r="C105" s="251"/>
      <c r="D105" s="229" t="s">
        <v>142</v>
      </c>
      <c r="E105" s="252" t="s">
        <v>19</v>
      </c>
      <c r="F105" s="253" t="s">
        <v>427</v>
      </c>
      <c r="G105" s="251"/>
      <c r="H105" s="252" t="s">
        <v>19</v>
      </c>
      <c r="I105" s="254"/>
      <c r="J105" s="251"/>
      <c r="K105" s="251"/>
      <c r="L105" s="255"/>
      <c r="M105" s="256"/>
      <c r="N105" s="257"/>
      <c r="O105" s="257"/>
      <c r="P105" s="257"/>
      <c r="Q105" s="257"/>
      <c r="R105" s="257"/>
      <c r="S105" s="257"/>
      <c r="T105" s="258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9" t="s">
        <v>142</v>
      </c>
      <c r="AU105" s="259" t="s">
        <v>82</v>
      </c>
      <c r="AV105" s="15" t="s">
        <v>80</v>
      </c>
      <c r="AW105" s="15" t="s">
        <v>32</v>
      </c>
      <c r="AX105" s="15" t="s">
        <v>72</v>
      </c>
      <c r="AY105" s="259" t="s">
        <v>121</v>
      </c>
    </row>
    <row r="106" s="13" customFormat="1">
      <c r="A106" s="13"/>
      <c r="B106" s="227"/>
      <c r="C106" s="228"/>
      <c r="D106" s="229" t="s">
        <v>142</v>
      </c>
      <c r="E106" s="230" t="s">
        <v>19</v>
      </c>
      <c r="F106" s="231" t="s">
        <v>428</v>
      </c>
      <c r="G106" s="228"/>
      <c r="H106" s="232">
        <v>130.73500000000001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142</v>
      </c>
      <c r="AU106" s="238" t="s">
        <v>82</v>
      </c>
      <c r="AV106" s="13" t="s">
        <v>82</v>
      </c>
      <c r="AW106" s="13" t="s">
        <v>32</v>
      </c>
      <c r="AX106" s="13" t="s">
        <v>72</v>
      </c>
      <c r="AY106" s="238" t="s">
        <v>121</v>
      </c>
    </row>
    <row r="107" s="15" customFormat="1">
      <c r="A107" s="15"/>
      <c r="B107" s="250"/>
      <c r="C107" s="251"/>
      <c r="D107" s="229" t="s">
        <v>142</v>
      </c>
      <c r="E107" s="252" t="s">
        <v>19</v>
      </c>
      <c r="F107" s="253" t="s">
        <v>429</v>
      </c>
      <c r="G107" s="251"/>
      <c r="H107" s="252" t="s">
        <v>19</v>
      </c>
      <c r="I107" s="254"/>
      <c r="J107" s="251"/>
      <c r="K107" s="251"/>
      <c r="L107" s="255"/>
      <c r="M107" s="256"/>
      <c r="N107" s="257"/>
      <c r="O107" s="257"/>
      <c r="P107" s="257"/>
      <c r="Q107" s="257"/>
      <c r="R107" s="257"/>
      <c r="S107" s="257"/>
      <c r="T107" s="258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9" t="s">
        <v>142</v>
      </c>
      <c r="AU107" s="259" t="s">
        <v>82</v>
      </c>
      <c r="AV107" s="15" t="s">
        <v>80</v>
      </c>
      <c r="AW107" s="15" t="s">
        <v>32</v>
      </c>
      <c r="AX107" s="15" t="s">
        <v>72</v>
      </c>
      <c r="AY107" s="259" t="s">
        <v>121</v>
      </c>
    </row>
    <row r="108" s="13" customFormat="1">
      <c r="A108" s="13"/>
      <c r="B108" s="227"/>
      <c r="C108" s="228"/>
      <c r="D108" s="229" t="s">
        <v>142</v>
      </c>
      <c r="E108" s="230" t="s">
        <v>19</v>
      </c>
      <c r="F108" s="231" t="s">
        <v>430</v>
      </c>
      <c r="G108" s="228"/>
      <c r="H108" s="232">
        <v>35.600000000000001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142</v>
      </c>
      <c r="AU108" s="238" t="s">
        <v>82</v>
      </c>
      <c r="AV108" s="13" t="s">
        <v>82</v>
      </c>
      <c r="AW108" s="13" t="s">
        <v>32</v>
      </c>
      <c r="AX108" s="13" t="s">
        <v>72</v>
      </c>
      <c r="AY108" s="238" t="s">
        <v>121</v>
      </c>
    </row>
    <row r="109" s="15" customFormat="1">
      <c r="A109" s="15"/>
      <c r="B109" s="250"/>
      <c r="C109" s="251"/>
      <c r="D109" s="229" t="s">
        <v>142</v>
      </c>
      <c r="E109" s="252" t="s">
        <v>19</v>
      </c>
      <c r="F109" s="253" t="s">
        <v>431</v>
      </c>
      <c r="G109" s="251"/>
      <c r="H109" s="252" t="s">
        <v>19</v>
      </c>
      <c r="I109" s="254"/>
      <c r="J109" s="251"/>
      <c r="K109" s="251"/>
      <c r="L109" s="255"/>
      <c r="M109" s="256"/>
      <c r="N109" s="257"/>
      <c r="O109" s="257"/>
      <c r="P109" s="257"/>
      <c r="Q109" s="257"/>
      <c r="R109" s="257"/>
      <c r="S109" s="257"/>
      <c r="T109" s="258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9" t="s">
        <v>142</v>
      </c>
      <c r="AU109" s="259" t="s">
        <v>82</v>
      </c>
      <c r="AV109" s="15" t="s">
        <v>80</v>
      </c>
      <c r="AW109" s="15" t="s">
        <v>32</v>
      </c>
      <c r="AX109" s="15" t="s">
        <v>72</v>
      </c>
      <c r="AY109" s="259" t="s">
        <v>121</v>
      </c>
    </row>
    <row r="110" s="13" customFormat="1">
      <c r="A110" s="13"/>
      <c r="B110" s="227"/>
      <c r="C110" s="228"/>
      <c r="D110" s="229" t="s">
        <v>142</v>
      </c>
      <c r="E110" s="230" t="s">
        <v>19</v>
      </c>
      <c r="F110" s="231" t="s">
        <v>432</v>
      </c>
      <c r="G110" s="228"/>
      <c r="H110" s="232">
        <v>16.800000000000001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142</v>
      </c>
      <c r="AU110" s="238" t="s">
        <v>82</v>
      </c>
      <c r="AV110" s="13" t="s">
        <v>82</v>
      </c>
      <c r="AW110" s="13" t="s">
        <v>32</v>
      </c>
      <c r="AX110" s="13" t="s">
        <v>72</v>
      </c>
      <c r="AY110" s="238" t="s">
        <v>121</v>
      </c>
    </row>
    <row r="111" s="14" customFormat="1">
      <c r="A111" s="14"/>
      <c r="B111" s="239"/>
      <c r="C111" s="240"/>
      <c r="D111" s="229" t="s">
        <v>142</v>
      </c>
      <c r="E111" s="241" t="s">
        <v>19</v>
      </c>
      <c r="F111" s="242" t="s">
        <v>144</v>
      </c>
      <c r="G111" s="240"/>
      <c r="H111" s="243">
        <v>324.94900000000001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142</v>
      </c>
      <c r="AU111" s="249" t="s">
        <v>82</v>
      </c>
      <c r="AV111" s="14" t="s">
        <v>127</v>
      </c>
      <c r="AW111" s="14" t="s">
        <v>32</v>
      </c>
      <c r="AX111" s="14" t="s">
        <v>80</v>
      </c>
      <c r="AY111" s="249" t="s">
        <v>121</v>
      </c>
    </row>
    <row r="112" s="2" customFormat="1" ht="24.15" customHeight="1">
      <c r="A112" s="41"/>
      <c r="B112" s="42"/>
      <c r="C112" s="208" t="s">
        <v>158</v>
      </c>
      <c r="D112" s="208" t="s">
        <v>123</v>
      </c>
      <c r="E112" s="209" t="s">
        <v>433</v>
      </c>
      <c r="F112" s="210" t="s">
        <v>434</v>
      </c>
      <c r="G112" s="211" t="s">
        <v>139</v>
      </c>
      <c r="H112" s="212">
        <v>84.795000000000002</v>
      </c>
      <c r="I112" s="213"/>
      <c r="J112" s="214">
        <f>ROUND(I112*H112,2)</f>
        <v>0</v>
      </c>
      <c r="K112" s="215"/>
      <c r="L112" s="47"/>
      <c r="M112" s="216" t="s">
        <v>19</v>
      </c>
      <c r="N112" s="217" t="s">
        <v>43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127</v>
      </c>
      <c r="AT112" s="220" t="s">
        <v>123</v>
      </c>
      <c r="AU112" s="220" t="s">
        <v>82</v>
      </c>
      <c r="AY112" s="20" t="s">
        <v>121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80</v>
      </c>
      <c r="BK112" s="221">
        <f>ROUND(I112*H112,2)</f>
        <v>0</v>
      </c>
      <c r="BL112" s="20" t="s">
        <v>127</v>
      </c>
      <c r="BM112" s="220" t="s">
        <v>435</v>
      </c>
    </row>
    <row r="113" s="2" customFormat="1">
      <c r="A113" s="41"/>
      <c r="B113" s="42"/>
      <c r="C113" s="43"/>
      <c r="D113" s="222" t="s">
        <v>129</v>
      </c>
      <c r="E113" s="43"/>
      <c r="F113" s="223" t="s">
        <v>436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129</v>
      </c>
      <c r="AU113" s="20" t="s">
        <v>82</v>
      </c>
    </row>
    <row r="114" s="15" customFormat="1">
      <c r="A114" s="15"/>
      <c r="B114" s="250"/>
      <c r="C114" s="251"/>
      <c r="D114" s="229" t="s">
        <v>142</v>
      </c>
      <c r="E114" s="252" t="s">
        <v>19</v>
      </c>
      <c r="F114" s="253" t="s">
        <v>437</v>
      </c>
      <c r="G114" s="251"/>
      <c r="H114" s="252" t="s">
        <v>19</v>
      </c>
      <c r="I114" s="254"/>
      <c r="J114" s="251"/>
      <c r="K114" s="251"/>
      <c r="L114" s="255"/>
      <c r="M114" s="256"/>
      <c r="N114" s="257"/>
      <c r="O114" s="257"/>
      <c r="P114" s="257"/>
      <c r="Q114" s="257"/>
      <c r="R114" s="257"/>
      <c r="S114" s="257"/>
      <c r="T114" s="25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9" t="s">
        <v>142</v>
      </c>
      <c r="AU114" s="259" t="s">
        <v>82</v>
      </c>
      <c r="AV114" s="15" t="s">
        <v>80</v>
      </c>
      <c r="AW114" s="15" t="s">
        <v>32</v>
      </c>
      <c r="AX114" s="15" t="s">
        <v>72</v>
      </c>
      <c r="AY114" s="259" t="s">
        <v>121</v>
      </c>
    </row>
    <row r="115" s="13" customFormat="1">
      <c r="A115" s="13"/>
      <c r="B115" s="227"/>
      <c r="C115" s="228"/>
      <c r="D115" s="229" t="s">
        <v>142</v>
      </c>
      <c r="E115" s="230" t="s">
        <v>19</v>
      </c>
      <c r="F115" s="231" t="s">
        <v>438</v>
      </c>
      <c r="G115" s="228"/>
      <c r="H115" s="232">
        <v>64.795000000000002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142</v>
      </c>
      <c r="AU115" s="238" t="s">
        <v>82</v>
      </c>
      <c r="AV115" s="13" t="s">
        <v>82</v>
      </c>
      <c r="AW115" s="13" t="s">
        <v>32</v>
      </c>
      <c r="AX115" s="13" t="s">
        <v>72</v>
      </c>
      <c r="AY115" s="238" t="s">
        <v>121</v>
      </c>
    </row>
    <row r="116" s="15" customFormat="1">
      <c r="A116" s="15"/>
      <c r="B116" s="250"/>
      <c r="C116" s="251"/>
      <c r="D116" s="229" t="s">
        <v>142</v>
      </c>
      <c r="E116" s="252" t="s">
        <v>19</v>
      </c>
      <c r="F116" s="253" t="s">
        <v>439</v>
      </c>
      <c r="G116" s="251"/>
      <c r="H116" s="252" t="s">
        <v>19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9" t="s">
        <v>142</v>
      </c>
      <c r="AU116" s="259" t="s">
        <v>82</v>
      </c>
      <c r="AV116" s="15" t="s">
        <v>80</v>
      </c>
      <c r="AW116" s="15" t="s">
        <v>32</v>
      </c>
      <c r="AX116" s="15" t="s">
        <v>72</v>
      </c>
      <c r="AY116" s="259" t="s">
        <v>121</v>
      </c>
    </row>
    <row r="117" s="13" customFormat="1">
      <c r="A117" s="13"/>
      <c r="B117" s="227"/>
      <c r="C117" s="228"/>
      <c r="D117" s="229" t="s">
        <v>142</v>
      </c>
      <c r="E117" s="230" t="s">
        <v>19</v>
      </c>
      <c r="F117" s="231" t="s">
        <v>440</v>
      </c>
      <c r="G117" s="228"/>
      <c r="H117" s="232">
        <v>20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142</v>
      </c>
      <c r="AU117" s="238" t="s">
        <v>82</v>
      </c>
      <c r="AV117" s="13" t="s">
        <v>82</v>
      </c>
      <c r="AW117" s="13" t="s">
        <v>32</v>
      </c>
      <c r="AX117" s="13" t="s">
        <v>72</v>
      </c>
      <c r="AY117" s="238" t="s">
        <v>121</v>
      </c>
    </row>
    <row r="118" s="14" customFormat="1">
      <c r="A118" s="14"/>
      <c r="B118" s="239"/>
      <c r="C118" s="240"/>
      <c r="D118" s="229" t="s">
        <v>142</v>
      </c>
      <c r="E118" s="241" t="s">
        <v>19</v>
      </c>
      <c r="F118" s="242" t="s">
        <v>144</v>
      </c>
      <c r="G118" s="240"/>
      <c r="H118" s="243">
        <v>84.795000000000002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142</v>
      </c>
      <c r="AU118" s="249" t="s">
        <v>82</v>
      </c>
      <c r="AV118" s="14" t="s">
        <v>127</v>
      </c>
      <c r="AW118" s="14" t="s">
        <v>32</v>
      </c>
      <c r="AX118" s="14" t="s">
        <v>80</v>
      </c>
      <c r="AY118" s="249" t="s">
        <v>121</v>
      </c>
    </row>
    <row r="119" s="2" customFormat="1" ht="24.15" customHeight="1">
      <c r="A119" s="41"/>
      <c r="B119" s="42"/>
      <c r="C119" s="208" t="s">
        <v>164</v>
      </c>
      <c r="D119" s="208" t="s">
        <v>123</v>
      </c>
      <c r="E119" s="209" t="s">
        <v>441</v>
      </c>
      <c r="F119" s="210" t="s">
        <v>442</v>
      </c>
      <c r="G119" s="211" t="s">
        <v>139</v>
      </c>
      <c r="H119" s="212">
        <v>0.54000000000000004</v>
      </c>
      <c r="I119" s="213"/>
      <c r="J119" s="214">
        <f>ROUND(I119*H119,2)</f>
        <v>0</v>
      </c>
      <c r="K119" s="215"/>
      <c r="L119" s="47"/>
      <c r="M119" s="216" t="s">
        <v>19</v>
      </c>
      <c r="N119" s="217" t="s">
        <v>43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127</v>
      </c>
      <c r="AT119" s="220" t="s">
        <v>123</v>
      </c>
      <c r="AU119" s="220" t="s">
        <v>82</v>
      </c>
      <c r="AY119" s="20" t="s">
        <v>121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80</v>
      </c>
      <c r="BK119" s="221">
        <f>ROUND(I119*H119,2)</f>
        <v>0</v>
      </c>
      <c r="BL119" s="20" t="s">
        <v>127</v>
      </c>
      <c r="BM119" s="220" t="s">
        <v>443</v>
      </c>
    </row>
    <row r="120" s="2" customFormat="1">
      <c r="A120" s="41"/>
      <c r="B120" s="42"/>
      <c r="C120" s="43"/>
      <c r="D120" s="222" t="s">
        <v>129</v>
      </c>
      <c r="E120" s="43"/>
      <c r="F120" s="223" t="s">
        <v>444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129</v>
      </c>
      <c r="AU120" s="20" t="s">
        <v>82</v>
      </c>
    </row>
    <row r="121" s="13" customFormat="1">
      <c r="A121" s="13"/>
      <c r="B121" s="227"/>
      <c r="C121" s="228"/>
      <c r="D121" s="229" t="s">
        <v>142</v>
      </c>
      <c r="E121" s="230" t="s">
        <v>19</v>
      </c>
      <c r="F121" s="231" t="s">
        <v>445</v>
      </c>
      <c r="G121" s="228"/>
      <c r="H121" s="232">
        <v>0.54000000000000004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142</v>
      </c>
      <c r="AU121" s="238" t="s">
        <v>82</v>
      </c>
      <c r="AV121" s="13" t="s">
        <v>82</v>
      </c>
      <c r="AW121" s="13" t="s">
        <v>32</v>
      </c>
      <c r="AX121" s="13" t="s">
        <v>80</v>
      </c>
      <c r="AY121" s="238" t="s">
        <v>121</v>
      </c>
    </row>
    <row r="122" s="2" customFormat="1" ht="24.15" customHeight="1">
      <c r="A122" s="41"/>
      <c r="B122" s="42"/>
      <c r="C122" s="208" t="s">
        <v>169</v>
      </c>
      <c r="D122" s="208" t="s">
        <v>123</v>
      </c>
      <c r="E122" s="209" t="s">
        <v>446</v>
      </c>
      <c r="F122" s="210" t="s">
        <v>447</v>
      </c>
      <c r="G122" s="211" t="s">
        <v>139</v>
      </c>
      <c r="H122" s="212">
        <v>142.16399999999999</v>
      </c>
      <c r="I122" s="213"/>
      <c r="J122" s="214">
        <f>ROUND(I122*H122,2)</f>
        <v>0</v>
      </c>
      <c r="K122" s="215"/>
      <c r="L122" s="47"/>
      <c r="M122" s="216" t="s">
        <v>19</v>
      </c>
      <c r="N122" s="217" t="s">
        <v>43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127</v>
      </c>
      <c r="AT122" s="220" t="s">
        <v>123</v>
      </c>
      <c r="AU122" s="220" t="s">
        <v>82</v>
      </c>
      <c r="AY122" s="20" t="s">
        <v>121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80</v>
      </c>
      <c r="BK122" s="221">
        <f>ROUND(I122*H122,2)</f>
        <v>0</v>
      </c>
      <c r="BL122" s="20" t="s">
        <v>127</v>
      </c>
      <c r="BM122" s="220" t="s">
        <v>448</v>
      </c>
    </row>
    <row r="123" s="2" customFormat="1">
      <c r="A123" s="41"/>
      <c r="B123" s="42"/>
      <c r="C123" s="43"/>
      <c r="D123" s="222" t="s">
        <v>129</v>
      </c>
      <c r="E123" s="43"/>
      <c r="F123" s="223" t="s">
        <v>449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129</v>
      </c>
      <c r="AU123" s="20" t="s">
        <v>82</v>
      </c>
    </row>
    <row r="124" s="13" customFormat="1">
      <c r="A124" s="13"/>
      <c r="B124" s="227"/>
      <c r="C124" s="228"/>
      <c r="D124" s="229" t="s">
        <v>142</v>
      </c>
      <c r="E124" s="230" t="s">
        <v>19</v>
      </c>
      <c r="F124" s="231" t="s">
        <v>450</v>
      </c>
      <c r="G124" s="228"/>
      <c r="H124" s="232">
        <v>19.204000000000001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142</v>
      </c>
      <c r="AU124" s="238" t="s">
        <v>82</v>
      </c>
      <c r="AV124" s="13" t="s">
        <v>82</v>
      </c>
      <c r="AW124" s="13" t="s">
        <v>32</v>
      </c>
      <c r="AX124" s="13" t="s">
        <v>72</v>
      </c>
      <c r="AY124" s="238" t="s">
        <v>121</v>
      </c>
    </row>
    <row r="125" s="13" customFormat="1">
      <c r="A125" s="13"/>
      <c r="B125" s="227"/>
      <c r="C125" s="228"/>
      <c r="D125" s="229" t="s">
        <v>142</v>
      </c>
      <c r="E125" s="230" t="s">
        <v>19</v>
      </c>
      <c r="F125" s="231" t="s">
        <v>451</v>
      </c>
      <c r="G125" s="228"/>
      <c r="H125" s="232">
        <v>5.7220000000000004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142</v>
      </c>
      <c r="AU125" s="238" t="s">
        <v>82</v>
      </c>
      <c r="AV125" s="13" t="s">
        <v>82</v>
      </c>
      <c r="AW125" s="13" t="s">
        <v>32</v>
      </c>
      <c r="AX125" s="13" t="s">
        <v>72</v>
      </c>
      <c r="AY125" s="238" t="s">
        <v>121</v>
      </c>
    </row>
    <row r="126" s="13" customFormat="1">
      <c r="A126" s="13"/>
      <c r="B126" s="227"/>
      <c r="C126" s="228"/>
      <c r="D126" s="229" t="s">
        <v>142</v>
      </c>
      <c r="E126" s="230" t="s">
        <v>19</v>
      </c>
      <c r="F126" s="231" t="s">
        <v>452</v>
      </c>
      <c r="G126" s="228"/>
      <c r="H126" s="232">
        <v>3.7770000000000001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142</v>
      </c>
      <c r="AU126" s="238" t="s">
        <v>82</v>
      </c>
      <c r="AV126" s="13" t="s">
        <v>82</v>
      </c>
      <c r="AW126" s="13" t="s">
        <v>32</v>
      </c>
      <c r="AX126" s="13" t="s">
        <v>72</v>
      </c>
      <c r="AY126" s="238" t="s">
        <v>121</v>
      </c>
    </row>
    <row r="127" s="13" customFormat="1">
      <c r="A127" s="13"/>
      <c r="B127" s="227"/>
      <c r="C127" s="228"/>
      <c r="D127" s="229" t="s">
        <v>142</v>
      </c>
      <c r="E127" s="230" t="s">
        <v>19</v>
      </c>
      <c r="F127" s="231" t="s">
        <v>453</v>
      </c>
      <c r="G127" s="228"/>
      <c r="H127" s="232">
        <v>29.209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142</v>
      </c>
      <c r="AU127" s="238" t="s">
        <v>82</v>
      </c>
      <c r="AV127" s="13" t="s">
        <v>82</v>
      </c>
      <c r="AW127" s="13" t="s">
        <v>32</v>
      </c>
      <c r="AX127" s="13" t="s">
        <v>72</v>
      </c>
      <c r="AY127" s="238" t="s">
        <v>121</v>
      </c>
    </row>
    <row r="128" s="13" customFormat="1">
      <c r="A128" s="13"/>
      <c r="B128" s="227"/>
      <c r="C128" s="228"/>
      <c r="D128" s="229" t="s">
        <v>142</v>
      </c>
      <c r="E128" s="230" t="s">
        <v>19</v>
      </c>
      <c r="F128" s="231" t="s">
        <v>454</v>
      </c>
      <c r="G128" s="228"/>
      <c r="H128" s="232">
        <v>12.087999999999999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142</v>
      </c>
      <c r="AU128" s="238" t="s">
        <v>82</v>
      </c>
      <c r="AV128" s="13" t="s">
        <v>82</v>
      </c>
      <c r="AW128" s="13" t="s">
        <v>32</v>
      </c>
      <c r="AX128" s="13" t="s">
        <v>72</v>
      </c>
      <c r="AY128" s="238" t="s">
        <v>121</v>
      </c>
    </row>
    <row r="129" s="13" customFormat="1">
      <c r="A129" s="13"/>
      <c r="B129" s="227"/>
      <c r="C129" s="228"/>
      <c r="D129" s="229" t="s">
        <v>142</v>
      </c>
      <c r="E129" s="230" t="s">
        <v>19</v>
      </c>
      <c r="F129" s="231" t="s">
        <v>455</v>
      </c>
      <c r="G129" s="228"/>
      <c r="H129" s="232">
        <v>19.443000000000001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142</v>
      </c>
      <c r="AU129" s="238" t="s">
        <v>82</v>
      </c>
      <c r="AV129" s="13" t="s">
        <v>82</v>
      </c>
      <c r="AW129" s="13" t="s">
        <v>32</v>
      </c>
      <c r="AX129" s="13" t="s">
        <v>72</v>
      </c>
      <c r="AY129" s="238" t="s">
        <v>121</v>
      </c>
    </row>
    <row r="130" s="13" customFormat="1">
      <c r="A130" s="13"/>
      <c r="B130" s="227"/>
      <c r="C130" s="228"/>
      <c r="D130" s="229" t="s">
        <v>142</v>
      </c>
      <c r="E130" s="230" t="s">
        <v>19</v>
      </c>
      <c r="F130" s="231" t="s">
        <v>456</v>
      </c>
      <c r="G130" s="228"/>
      <c r="H130" s="232">
        <v>2.8250000000000002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142</v>
      </c>
      <c r="AU130" s="238" t="s">
        <v>82</v>
      </c>
      <c r="AV130" s="13" t="s">
        <v>82</v>
      </c>
      <c r="AW130" s="13" t="s">
        <v>32</v>
      </c>
      <c r="AX130" s="13" t="s">
        <v>72</v>
      </c>
      <c r="AY130" s="238" t="s">
        <v>121</v>
      </c>
    </row>
    <row r="131" s="13" customFormat="1">
      <c r="A131" s="13"/>
      <c r="B131" s="227"/>
      <c r="C131" s="228"/>
      <c r="D131" s="229" t="s">
        <v>142</v>
      </c>
      <c r="E131" s="230" t="s">
        <v>19</v>
      </c>
      <c r="F131" s="231" t="s">
        <v>457</v>
      </c>
      <c r="G131" s="228"/>
      <c r="H131" s="232">
        <v>49.896000000000001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142</v>
      </c>
      <c r="AU131" s="238" t="s">
        <v>82</v>
      </c>
      <c r="AV131" s="13" t="s">
        <v>82</v>
      </c>
      <c r="AW131" s="13" t="s">
        <v>32</v>
      </c>
      <c r="AX131" s="13" t="s">
        <v>72</v>
      </c>
      <c r="AY131" s="238" t="s">
        <v>121</v>
      </c>
    </row>
    <row r="132" s="14" customFormat="1">
      <c r="A132" s="14"/>
      <c r="B132" s="239"/>
      <c r="C132" s="240"/>
      <c r="D132" s="229" t="s">
        <v>142</v>
      </c>
      <c r="E132" s="241" t="s">
        <v>19</v>
      </c>
      <c r="F132" s="242" t="s">
        <v>144</v>
      </c>
      <c r="G132" s="240"/>
      <c r="H132" s="243">
        <v>142.16399999999999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142</v>
      </c>
      <c r="AU132" s="249" t="s">
        <v>82</v>
      </c>
      <c r="AV132" s="14" t="s">
        <v>127</v>
      </c>
      <c r="AW132" s="14" t="s">
        <v>32</v>
      </c>
      <c r="AX132" s="14" t="s">
        <v>80</v>
      </c>
      <c r="AY132" s="249" t="s">
        <v>121</v>
      </c>
    </row>
    <row r="133" s="2" customFormat="1" ht="24.15" customHeight="1">
      <c r="A133" s="41"/>
      <c r="B133" s="42"/>
      <c r="C133" s="208" t="s">
        <v>175</v>
      </c>
      <c r="D133" s="208" t="s">
        <v>123</v>
      </c>
      <c r="E133" s="209" t="s">
        <v>458</v>
      </c>
      <c r="F133" s="210" t="s">
        <v>459</v>
      </c>
      <c r="G133" s="211" t="s">
        <v>139</v>
      </c>
      <c r="H133" s="212">
        <v>0.25</v>
      </c>
      <c r="I133" s="213"/>
      <c r="J133" s="214">
        <f>ROUND(I133*H133,2)</f>
        <v>0</v>
      </c>
      <c r="K133" s="215"/>
      <c r="L133" s="47"/>
      <c r="M133" s="216" t="s">
        <v>19</v>
      </c>
      <c r="N133" s="217" t="s">
        <v>43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127</v>
      </c>
      <c r="AT133" s="220" t="s">
        <v>123</v>
      </c>
      <c r="AU133" s="220" t="s">
        <v>82</v>
      </c>
      <c r="AY133" s="20" t="s">
        <v>121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80</v>
      </c>
      <c r="BK133" s="221">
        <f>ROUND(I133*H133,2)</f>
        <v>0</v>
      </c>
      <c r="BL133" s="20" t="s">
        <v>127</v>
      </c>
      <c r="BM133" s="220" t="s">
        <v>460</v>
      </c>
    </row>
    <row r="134" s="2" customFormat="1">
      <c r="A134" s="41"/>
      <c r="B134" s="42"/>
      <c r="C134" s="43"/>
      <c r="D134" s="222" t="s">
        <v>129</v>
      </c>
      <c r="E134" s="43"/>
      <c r="F134" s="223" t="s">
        <v>461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129</v>
      </c>
      <c r="AU134" s="20" t="s">
        <v>82</v>
      </c>
    </row>
    <row r="135" s="13" customFormat="1">
      <c r="A135" s="13"/>
      <c r="B135" s="227"/>
      <c r="C135" s="228"/>
      <c r="D135" s="229" t="s">
        <v>142</v>
      </c>
      <c r="E135" s="230" t="s">
        <v>19</v>
      </c>
      <c r="F135" s="231" t="s">
        <v>462</v>
      </c>
      <c r="G135" s="228"/>
      <c r="H135" s="232">
        <v>0.25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142</v>
      </c>
      <c r="AU135" s="238" t="s">
        <v>82</v>
      </c>
      <c r="AV135" s="13" t="s">
        <v>82</v>
      </c>
      <c r="AW135" s="13" t="s">
        <v>32</v>
      </c>
      <c r="AX135" s="13" t="s">
        <v>80</v>
      </c>
      <c r="AY135" s="238" t="s">
        <v>121</v>
      </c>
    </row>
    <row r="136" s="2" customFormat="1" ht="21.75" customHeight="1">
      <c r="A136" s="41"/>
      <c r="B136" s="42"/>
      <c r="C136" s="208" t="s">
        <v>182</v>
      </c>
      <c r="D136" s="208" t="s">
        <v>123</v>
      </c>
      <c r="E136" s="209" t="s">
        <v>341</v>
      </c>
      <c r="F136" s="210" t="s">
        <v>342</v>
      </c>
      <c r="G136" s="211" t="s">
        <v>133</v>
      </c>
      <c r="H136" s="212">
        <v>258.47899999999998</v>
      </c>
      <c r="I136" s="213"/>
      <c r="J136" s="214">
        <f>ROUND(I136*H136,2)</f>
        <v>0</v>
      </c>
      <c r="K136" s="215"/>
      <c r="L136" s="47"/>
      <c r="M136" s="216" t="s">
        <v>19</v>
      </c>
      <c r="N136" s="217" t="s">
        <v>43</v>
      </c>
      <c r="O136" s="87"/>
      <c r="P136" s="218">
        <f>O136*H136</f>
        <v>0</v>
      </c>
      <c r="Q136" s="218">
        <v>0.00084000000000000003</v>
      </c>
      <c r="R136" s="218">
        <f>Q136*H136</f>
        <v>0.21712235999999999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127</v>
      </c>
      <c r="AT136" s="220" t="s">
        <v>123</v>
      </c>
      <c r="AU136" s="220" t="s">
        <v>82</v>
      </c>
      <c r="AY136" s="20" t="s">
        <v>121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80</v>
      </c>
      <c r="BK136" s="221">
        <f>ROUND(I136*H136,2)</f>
        <v>0</v>
      </c>
      <c r="BL136" s="20" t="s">
        <v>127</v>
      </c>
      <c r="BM136" s="220" t="s">
        <v>463</v>
      </c>
    </row>
    <row r="137" s="2" customFormat="1">
      <c r="A137" s="41"/>
      <c r="B137" s="42"/>
      <c r="C137" s="43"/>
      <c r="D137" s="222" t="s">
        <v>129</v>
      </c>
      <c r="E137" s="43"/>
      <c r="F137" s="223" t="s">
        <v>344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129</v>
      </c>
      <c r="AU137" s="20" t="s">
        <v>82</v>
      </c>
    </row>
    <row r="138" s="13" customFormat="1">
      <c r="A138" s="13"/>
      <c r="B138" s="227"/>
      <c r="C138" s="228"/>
      <c r="D138" s="229" t="s">
        <v>142</v>
      </c>
      <c r="E138" s="230" t="s">
        <v>19</v>
      </c>
      <c r="F138" s="231" t="s">
        <v>464</v>
      </c>
      <c r="G138" s="228"/>
      <c r="H138" s="232">
        <v>34.915999999999997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142</v>
      </c>
      <c r="AU138" s="238" t="s">
        <v>82</v>
      </c>
      <c r="AV138" s="13" t="s">
        <v>82</v>
      </c>
      <c r="AW138" s="13" t="s">
        <v>32</v>
      </c>
      <c r="AX138" s="13" t="s">
        <v>72</v>
      </c>
      <c r="AY138" s="238" t="s">
        <v>121</v>
      </c>
    </row>
    <row r="139" s="13" customFormat="1">
      <c r="A139" s="13"/>
      <c r="B139" s="227"/>
      <c r="C139" s="228"/>
      <c r="D139" s="229" t="s">
        <v>142</v>
      </c>
      <c r="E139" s="230" t="s">
        <v>19</v>
      </c>
      <c r="F139" s="231" t="s">
        <v>465</v>
      </c>
      <c r="G139" s="228"/>
      <c r="H139" s="232">
        <v>10.404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142</v>
      </c>
      <c r="AU139" s="238" t="s">
        <v>82</v>
      </c>
      <c r="AV139" s="13" t="s">
        <v>82</v>
      </c>
      <c r="AW139" s="13" t="s">
        <v>32</v>
      </c>
      <c r="AX139" s="13" t="s">
        <v>72</v>
      </c>
      <c r="AY139" s="238" t="s">
        <v>121</v>
      </c>
    </row>
    <row r="140" s="13" customFormat="1">
      <c r="A140" s="13"/>
      <c r="B140" s="227"/>
      <c r="C140" s="228"/>
      <c r="D140" s="229" t="s">
        <v>142</v>
      </c>
      <c r="E140" s="230" t="s">
        <v>19</v>
      </c>
      <c r="F140" s="231" t="s">
        <v>466</v>
      </c>
      <c r="G140" s="228"/>
      <c r="H140" s="232">
        <v>6.867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142</v>
      </c>
      <c r="AU140" s="238" t="s">
        <v>82</v>
      </c>
      <c r="AV140" s="13" t="s">
        <v>82</v>
      </c>
      <c r="AW140" s="13" t="s">
        <v>32</v>
      </c>
      <c r="AX140" s="13" t="s">
        <v>72</v>
      </c>
      <c r="AY140" s="238" t="s">
        <v>121</v>
      </c>
    </row>
    <row r="141" s="13" customFormat="1">
      <c r="A141" s="13"/>
      <c r="B141" s="227"/>
      <c r="C141" s="228"/>
      <c r="D141" s="229" t="s">
        <v>142</v>
      </c>
      <c r="E141" s="230" t="s">
        <v>19</v>
      </c>
      <c r="F141" s="231" t="s">
        <v>467</v>
      </c>
      <c r="G141" s="228"/>
      <c r="H141" s="232">
        <v>53.107999999999997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142</v>
      </c>
      <c r="AU141" s="238" t="s">
        <v>82</v>
      </c>
      <c r="AV141" s="13" t="s">
        <v>82</v>
      </c>
      <c r="AW141" s="13" t="s">
        <v>32</v>
      </c>
      <c r="AX141" s="13" t="s">
        <v>72</v>
      </c>
      <c r="AY141" s="238" t="s">
        <v>121</v>
      </c>
    </row>
    <row r="142" s="13" customFormat="1">
      <c r="A142" s="13"/>
      <c r="B142" s="227"/>
      <c r="C142" s="228"/>
      <c r="D142" s="229" t="s">
        <v>142</v>
      </c>
      <c r="E142" s="230" t="s">
        <v>19</v>
      </c>
      <c r="F142" s="231" t="s">
        <v>468</v>
      </c>
      <c r="G142" s="228"/>
      <c r="H142" s="232">
        <v>21.978000000000002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142</v>
      </c>
      <c r="AU142" s="238" t="s">
        <v>82</v>
      </c>
      <c r="AV142" s="13" t="s">
        <v>82</v>
      </c>
      <c r="AW142" s="13" t="s">
        <v>32</v>
      </c>
      <c r="AX142" s="13" t="s">
        <v>72</v>
      </c>
      <c r="AY142" s="238" t="s">
        <v>121</v>
      </c>
    </row>
    <row r="143" s="13" customFormat="1">
      <c r="A143" s="13"/>
      <c r="B143" s="227"/>
      <c r="C143" s="228"/>
      <c r="D143" s="229" t="s">
        <v>142</v>
      </c>
      <c r="E143" s="230" t="s">
        <v>19</v>
      </c>
      <c r="F143" s="231" t="s">
        <v>469</v>
      </c>
      <c r="G143" s="228"/>
      <c r="H143" s="232">
        <v>35.350000000000001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142</v>
      </c>
      <c r="AU143" s="238" t="s">
        <v>82</v>
      </c>
      <c r="AV143" s="13" t="s">
        <v>82</v>
      </c>
      <c r="AW143" s="13" t="s">
        <v>32</v>
      </c>
      <c r="AX143" s="13" t="s">
        <v>72</v>
      </c>
      <c r="AY143" s="238" t="s">
        <v>121</v>
      </c>
    </row>
    <row r="144" s="13" customFormat="1">
      <c r="A144" s="13"/>
      <c r="B144" s="227"/>
      <c r="C144" s="228"/>
      <c r="D144" s="229" t="s">
        <v>142</v>
      </c>
      <c r="E144" s="230" t="s">
        <v>19</v>
      </c>
      <c r="F144" s="231" t="s">
        <v>470</v>
      </c>
      <c r="G144" s="228"/>
      <c r="H144" s="232">
        <v>5.1360000000000001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142</v>
      </c>
      <c r="AU144" s="238" t="s">
        <v>82</v>
      </c>
      <c r="AV144" s="13" t="s">
        <v>82</v>
      </c>
      <c r="AW144" s="13" t="s">
        <v>32</v>
      </c>
      <c r="AX144" s="13" t="s">
        <v>72</v>
      </c>
      <c r="AY144" s="238" t="s">
        <v>121</v>
      </c>
    </row>
    <row r="145" s="13" customFormat="1">
      <c r="A145" s="13"/>
      <c r="B145" s="227"/>
      <c r="C145" s="228"/>
      <c r="D145" s="229" t="s">
        <v>142</v>
      </c>
      <c r="E145" s="230" t="s">
        <v>19</v>
      </c>
      <c r="F145" s="231" t="s">
        <v>471</v>
      </c>
      <c r="G145" s="228"/>
      <c r="H145" s="232">
        <v>90.719999999999999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142</v>
      </c>
      <c r="AU145" s="238" t="s">
        <v>82</v>
      </c>
      <c r="AV145" s="13" t="s">
        <v>82</v>
      </c>
      <c r="AW145" s="13" t="s">
        <v>32</v>
      </c>
      <c r="AX145" s="13" t="s">
        <v>72</v>
      </c>
      <c r="AY145" s="238" t="s">
        <v>121</v>
      </c>
    </row>
    <row r="146" s="14" customFormat="1">
      <c r="A146" s="14"/>
      <c r="B146" s="239"/>
      <c r="C146" s="240"/>
      <c r="D146" s="229" t="s">
        <v>142</v>
      </c>
      <c r="E146" s="241" t="s">
        <v>19</v>
      </c>
      <c r="F146" s="242" t="s">
        <v>144</v>
      </c>
      <c r="G146" s="240"/>
      <c r="H146" s="243">
        <v>258.47899999999998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142</v>
      </c>
      <c r="AU146" s="249" t="s">
        <v>82</v>
      </c>
      <c r="AV146" s="14" t="s">
        <v>127</v>
      </c>
      <c r="AW146" s="14" t="s">
        <v>32</v>
      </c>
      <c r="AX146" s="14" t="s">
        <v>80</v>
      </c>
      <c r="AY146" s="249" t="s">
        <v>121</v>
      </c>
    </row>
    <row r="147" s="2" customFormat="1" ht="24.15" customHeight="1">
      <c r="A147" s="41"/>
      <c r="B147" s="42"/>
      <c r="C147" s="208" t="s">
        <v>187</v>
      </c>
      <c r="D147" s="208" t="s">
        <v>123</v>
      </c>
      <c r="E147" s="209" t="s">
        <v>350</v>
      </c>
      <c r="F147" s="210" t="s">
        <v>351</v>
      </c>
      <c r="G147" s="211" t="s">
        <v>133</v>
      </c>
      <c r="H147" s="212">
        <v>258.47899999999998</v>
      </c>
      <c r="I147" s="213"/>
      <c r="J147" s="214">
        <f>ROUND(I147*H147,2)</f>
        <v>0</v>
      </c>
      <c r="K147" s="215"/>
      <c r="L147" s="47"/>
      <c r="M147" s="216" t="s">
        <v>19</v>
      </c>
      <c r="N147" s="217" t="s">
        <v>43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0" t="s">
        <v>127</v>
      </c>
      <c r="AT147" s="220" t="s">
        <v>123</v>
      </c>
      <c r="AU147" s="220" t="s">
        <v>82</v>
      </c>
      <c r="AY147" s="20" t="s">
        <v>121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20" t="s">
        <v>80</v>
      </c>
      <c r="BK147" s="221">
        <f>ROUND(I147*H147,2)</f>
        <v>0</v>
      </c>
      <c r="BL147" s="20" t="s">
        <v>127</v>
      </c>
      <c r="BM147" s="220" t="s">
        <v>472</v>
      </c>
    </row>
    <row r="148" s="2" customFormat="1">
      <c r="A148" s="41"/>
      <c r="B148" s="42"/>
      <c r="C148" s="43"/>
      <c r="D148" s="222" t="s">
        <v>129</v>
      </c>
      <c r="E148" s="43"/>
      <c r="F148" s="223" t="s">
        <v>353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129</v>
      </c>
      <c r="AU148" s="20" t="s">
        <v>82</v>
      </c>
    </row>
    <row r="149" s="2" customFormat="1" ht="16.5" customHeight="1">
      <c r="A149" s="41"/>
      <c r="B149" s="42"/>
      <c r="C149" s="208" t="s">
        <v>8</v>
      </c>
      <c r="D149" s="208" t="s">
        <v>123</v>
      </c>
      <c r="E149" s="209" t="s">
        <v>473</v>
      </c>
      <c r="F149" s="210" t="s">
        <v>474</v>
      </c>
      <c r="G149" s="211" t="s">
        <v>133</v>
      </c>
      <c r="H149" s="212">
        <v>131.106</v>
      </c>
      <c r="I149" s="213"/>
      <c r="J149" s="214">
        <f>ROUND(I149*H149,2)</f>
        <v>0</v>
      </c>
      <c r="K149" s="215"/>
      <c r="L149" s="47"/>
      <c r="M149" s="216" t="s">
        <v>19</v>
      </c>
      <c r="N149" s="217" t="s">
        <v>43</v>
      </c>
      <c r="O149" s="87"/>
      <c r="P149" s="218">
        <f>O149*H149</f>
        <v>0</v>
      </c>
      <c r="Q149" s="218">
        <v>0.00069999999999999999</v>
      </c>
      <c r="R149" s="218">
        <f>Q149*H149</f>
        <v>0.0917742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127</v>
      </c>
      <c r="AT149" s="220" t="s">
        <v>123</v>
      </c>
      <c r="AU149" s="220" t="s">
        <v>82</v>
      </c>
      <c r="AY149" s="20" t="s">
        <v>121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80</v>
      </c>
      <c r="BK149" s="221">
        <f>ROUND(I149*H149,2)</f>
        <v>0</v>
      </c>
      <c r="BL149" s="20" t="s">
        <v>127</v>
      </c>
      <c r="BM149" s="220" t="s">
        <v>475</v>
      </c>
    </row>
    <row r="150" s="2" customFormat="1">
      <c r="A150" s="41"/>
      <c r="B150" s="42"/>
      <c r="C150" s="43"/>
      <c r="D150" s="222" t="s">
        <v>129</v>
      </c>
      <c r="E150" s="43"/>
      <c r="F150" s="223" t="s">
        <v>476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129</v>
      </c>
      <c r="AU150" s="20" t="s">
        <v>82</v>
      </c>
    </row>
    <row r="151" s="13" customFormat="1">
      <c r="A151" s="13"/>
      <c r="B151" s="227"/>
      <c r="C151" s="228"/>
      <c r="D151" s="229" t="s">
        <v>142</v>
      </c>
      <c r="E151" s="230" t="s">
        <v>19</v>
      </c>
      <c r="F151" s="231" t="s">
        <v>477</v>
      </c>
      <c r="G151" s="228"/>
      <c r="H151" s="232">
        <v>40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142</v>
      </c>
      <c r="AU151" s="238" t="s">
        <v>82</v>
      </c>
      <c r="AV151" s="13" t="s">
        <v>82</v>
      </c>
      <c r="AW151" s="13" t="s">
        <v>32</v>
      </c>
      <c r="AX151" s="13" t="s">
        <v>72</v>
      </c>
      <c r="AY151" s="238" t="s">
        <v>121</v>
      </c>
    </row>
    <row r="152" s="13" customFormat="1">
      <c r="A152" s="13"/>
      <c r="B152" s="227"/>
      <c r="C152" s="228"/>
      <c r="D152" s="229" t="s">
        <v>142</v>
      </c>
      <c r="E152" s="230" t="s">
        <v>19</v>
      </c>
      <c r="F152" s="231" t="s">
        <v>478</v>
      </c>
      <c r="G152" s="228"/>
      <c r="H152" s="232">
        <v>91.105999999999995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142</v>
      </c>
      <c r="AU152" s="238" t="s">
        <v>82</v>
      </c>
      <c r="AV152" s="13" t="s">
        <v>82</v>
      </c>
      <c r="AW152" s="13" t="s">
        <v>32</v>
      </c>
      <c r="AX152" s="13" t="s">
        <v>72</v>
      </c>
      <c r="AY152" s="238" t="s">
        <v>121</v>
      </c>
    </row>
    <row r="153" s="14" customFormat="1">
      <c r="A153" s="14"/>
      <c r="B153" s="239"/>
      <c r="C153" s="240"/>
      <c r="D153" s="229" t="s">
        <v>142</v>
      </c>
      <c r="E153" s="241" t="s">
        <v>19</v>
      </c>
      <c r="F153" s="242" t="s">
        <v>144</v>
      </c>
      <c r="G153" s="240"/>
      <c r="H153" s="243">
        <v>131.106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142</v>
      </c>
      <c r="AU153" s="249" t="s">
        <v>82</v>
      </c>
      <c r="AV153" s="14" t="s">
        <v>127</v>
      </c>
      <c r="AW153" s="14" t="s">
        <v>32</v>
      </c>
      <c r="AX153" s="14" t="s">
        <v>80</v>
      </c>
      <c r="AY153" s="249" t="s">
        <v>121</v>
      </c>
    </row>
    <row r="154" s="2" customFormat="1" ht="24.15" customHeight="1">
      <c r="A154" s="41"/>
      <c r="B154" s="42"/>
      <c r="C154" s="208" t="s">
        <v>198</v>
      </c>
      <c r="D154" s="208" t="s">
        <v>123</v>
      </c>
      <c r="E154" s="209" t="s">
        <v>479</v>
      </c>
      <c r="F154" s="210" t="s">
        <v>480</v>
      </c>
      <c r="G154" s="211" t="s">
        <v>133</v>
      </c>
      <c r="H154" s="212">
        <v>131.106</v>
      </c>
      <c r="I154" s="213"/>
      <c r="J154" s="214">
        <f>ROUND(I154*H154,2)</f>
        <v>0</v>
      </c>
      <c r="K154" s="215"/>
      <c r="L154" s="47"/>
      <c r="M154" s="216" t="s">
        <v>19</v>
      </c>
      <c r="N154" s="217" t="s">
        <v>43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127</v>
      </c>
      <c r="AT154" s="220" t="s">
        <v>123</v>
      </c>
      <c r="AU154" s="220" t="s">
        <v>82</v>
      </c>
      <c r="AY154" s="20" t="s">
        <v>121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80</v>
      </c>
      <c r="BK154" s="221">
        <f>ROUND(I154*H154,2)</f>
        <v>0</v>
      </c>
      <c r="BL154" s="20" t="s">
        <v>127</v>
      </c>
      <c r="BM154" s="220" t="s">
        <v>481</v>
      </c>
    </row>
    <row r="155" s="2" customFormat="1">
      <c r="A155" s="41"/>
      <c r="B155" s="42"/>
      <c r="C155" s="43"/>
      <c r="D155" s="222" t="s">
        <v>129</v>
      </c>
      <c r="E155" s="43"/>
      <c r="F155" s="223" t="s">
        <v>482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129</v>
      </c>
      <c r="AU155" s="20" t="s">
        <v>82</v>
      </c>
    </row>
    <row r="156" s="2" customFormat="1" ht="37.8" customHeight="1">
      <c r="A156" s="41"/>
      <c r="B156" s="42"/>
      <c r="C156" s="208" t="s">
        <v>203</v>
      </c>
      <c r="D156" s="208" t="s">
        <v>123</v>
      </c>
      <c r="E156" s="209" t="s">
        <v>483</v>
      </c>
      <c r="F156" s="210" t="s">
        <v>484</v>
      </c>
      <c r="G156" s="211" t="s">
        <v>139</v>
      </c>
      <c r="H156" s="212">
        <v>170</v>
      </c>
      <c r="I156" s="213"/>
      <c r="J156" s="214">
        <f>ROUND(I156*H156,2)</f>
        <v>0</v>
      </c>
      <c r="K156" s="215"/>
      <c r="L156" s="47"/>
      <c r="M156" s="216" t="s">
        <v>19</v>
      </c>
      <c r="N156" s="217" t="s">
        <v>43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127</v>
      </c>
      <c r="AT156" s="220" t="s">
        <v>123</v>
      </c>
      <c r="AU156" s="220" t="s">
        <v>82</v>
      </c>
      <c r="AY156" s="20" t="s">
        <v>121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80</v>
      </c>
      <c r="BK156" s="221">
        <f>ROUND(I156*H156,2)</f>
        <v>0</v>
      </c>
      <c r="BL156" s="20" t="s">
        <v>127</v>
      </c>
      <c r="BM156" s="220" t="s">
        <v>485</v>
      </c>
    </row>
    <row r="157" s="2" customFormat="1">
      <c r="A157" s="41"/>
      <c r="B157" s="42"/>
      <c r="C157" s="43"/>
      <c r="D157" s="222" t="s">
        <v>129</v>
      </c>
      <c r="E157" s="43"/>
      <c r="F157" s="223" t="s">
        <v>486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129</v>
      </c>
      <c r="AU157" s="20" t="s">
        <v>82</v>
      </c>
    </row>
    <row r="158" s="15" customFormat="1">
      <c r="A158" s="15"/>
      <c r="B158" s="250"/>
      <c r="C158" s="251"/>
      <c r="D158" s="229" t="s">
        <v>142</v>
      </c>
      <c r="E158" s="252" t="s">
        <v>19</v>
      </c>
      <c r="F158" s="253" t="s">
        <v>487</v>
      </c>
      <c r="G158" s="251"/>
      <c r="H158" s="252" t="s">
        <v>19</v>
      </c>
      <c r="I158" s="254"/>
      <c r="J158" s="251"/>
      <c r="K158" s="251"/>
      <c r="L158" s="255"/>
      <c r="M158" s="256"/>
      <c r="N158" s="257"/>
      <c r="O158" s="257"/>
      <c r="P158" s="257"/>
      <c r="Q158" s="257"/>
      <c r="R158" s="257"/>
      <c r="S158" s="257"/>
      <c r="T158" s="25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9" t="s">
        <v>142</v>
      </c>
      <c r="AU158" s="259" t="s">
        <v>82</v>
      </c>
      <c r="AV158" s="15" t="s">
        <v>80</v>
      </c>
      <c r="AW158" s="15" t="s">
        <v>32</v>
      </c>
      <c r="AX158" s="15" t="s">
        <v>72</v>
      </c>
      <c r="AY158" s="259" t="s">
        <v>121</v>
      </c>
    </row>
    <row r="159" s="13" customFormat="1">
      <c r="A159" s="13"/>
      <c r="B159" s="227"/>
      <c r="C159" s="228"/>
      <c r="D159" s="229" t="s">
        <v>142</v>
      </c>
      <c r="E159" s="230" t="s">
        <v>19</v>
      </c>
      <c r="F159" s="231" t="s">
        <v>488</v>
      </c>
      <c r="G159" s="228"/>
      <c r="H159" s="232">
        <v>170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142</v>
      </c>
      <c r="AU159" s="238" t="s">
        <v>82</v>
      </c>
      <c r="AV159" s="13" t="s">
        <v>82</v>
      </c>
      <c r="AW159" s="13" t="s">
        <v>32</v>
      </c>
      <c r="AX159" s="13" t="s">
        <v>80</v>
      </c>
      <c r="AY159" s="238" t="s">
        <v>121</v>
      </c>
    </row>
    <row r="160" s="2" customFormat="1" ht="37.8" customHeight="1">
      <c r="A160" s="41"/>
      <c r="B160" s="42"/>
      <c r="C160" s="208" t="s">
        <v>208</v>
      </c>
      <c r="D160" s="208" t="s">
        <v>123</v>
      </c>
      <c r="E160" s="209" t="s">
        <v>170</v>
      </c>
      <c r="F160" s="210" t="s">
        <v>171</v>
      </c>
      <c r="G160" s="211" t="s">
        <v>139</v>
      </c>
      <c r="H160" s="212">
        <v>203.71299999999999</v>
      </c>
      <c r="I160" s="213"/>
      <c r="J160" s="214">
        <f>ROUND(I160*H160,2)</f>
        <v>0</v>
      </c>
      <c r="K160" s="215"/>
      <c r="L160" s="47"/>
      <c r="M160" s="216" t="s">
        <v>19</v>
      </c>
      <c r="N160" s="217" t="s">
        <v>43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127</v>
      </c>
      <c r="AT160" s="220" t="s">
        <v>123</v>
      </c>
      <c r="AU160" s="220" t="s">
        <v>82</v>
      </c>
      <c r="AY160" s="20" t="s">
        <v>121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80</v>
      </c>
      <c r="BK160" s="221">
        <f>ROUND(I160*H160,2)</f>
        <v>0</v>
      </c>
      <c r="BL160" s="20" t="s">
        <v>127</v>
      </c>
      <c r="BM160" s="220" t="s">
        <v>489</v>
      </c>
    </row>
    <row r="161" s="2" customFormat="1">
      <c r="A161" s="41"/>
      <c r="B161" s="42"/>
      <c r="C161" s="43"/>
      <c r="D161" s="222" t="s">
        <v>129</v>
      </c>
      <c r="E161" s="43"/>
      <c r="F161" s="223" t="s">
        <v>173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129</v>
      </c>
      <c r="AU161" s="20" t="s">
        <v>82</v>
      </c>
    </row>
    <row r="162" s="2" customFormat="1" ht="24.15" customHeight="1">
      <c r="A162" s="41"/>
      <c r="B162" s="42"/>
      <c r="C162" s="208" t="s">
        <v>213</v>
      </c>
      <c r="D162" s="208" t="s">
        <v>123</v>
      </c>
      <c r="E162" s="209" t="s">
        <v>176</v>
      </c>
      <c r="F162" s="210" t="s">
        <v>177</v>
      </c>
      <c r="G162" s="211" t="s">
        <v>178</v>
      </c>
      <c r="H162" s="212">
        <v>407.42599999999999</v>
      </c>
      <c r="I162" s="213"/>
      <c r="J162" s="214">
        <f>ROUND(I162*H162,2)</f>
        <v>0</v>
      </c>
      <c r="K162" s="215"/>
      <c r="L162" s="47"/>
      <c r="M162" s="216" t="s">
        <v>19</v>
      </c>
      <c r="N162" s="217" t="s">
        <v>43</v>
      </c>
      <c r="O162" s="87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0" t="s">
        <v>127</v>
      </c>
      <c r="AT162" s="220" t="s">
        <v>123</v>
      </c>
      <c r="AU162" s="220" t="s">
        <v>82</v>
      </c>
      <c r="AY162" s="20" t="s">
        <v>121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20" t="s">
        <v>80</v>
      </c>
      <c r="BK162" s="221">
        <f>ROUND(I162*H162,2)</f>
        <v>0</v>
      </c>
      <c r="BL162" s="20" t="s">
        <v>127</v>
      </c>
      <c r="BM162" s="220" t="s">
        <v>490</v>
      </c>
    </row>
    <row r="163" s="2" customFormat="1">
      <c r="A163" s="41"/>
      <c r="B163" s="42"/>
      <c r="C163" s="43"/>
      <c r="D163" s="222" t="s">
        <v>129</v>
      </c>
      <c r="E163" s="43"/>
      <c r="F163" s="223" t="s">
        <v>180</v>
      </c>
      <c r="G163" s="43"/>
      <c r="H163" s="43"/>
      <c r="I163" s="224"/>
      <c r="J163" s="43"/>
      <c r="K163" s="43"/>
      <c r="L163" s="47"/>
      <c r="M163" s="225"/>
      <c r="N163" s="226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129</v>
      </c>
      <c r="AU163" s="20" t="s">
        <v>82</v>
      </c>
    </row>
    <row r="164" s="13" customFormat="1">
      <c r="A164" s="13"/>
      <c r="B164" s="227"/>
      <c r="C164" s="228"/>
      <c r="D164" s="229" t="s">
        <v>142</v>
      </c>
      <c r="E164" s="230" t="s">
        <v>19</v>
      </c>
      <c r="F164" s="231" t="s">
        <v>491</v>
      </c>
      <c r="G164" s="228"/>
      <c r="H164" s="232">
        <v>407.42599999999999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142</v>
      </c>
      <c r="AU164" s="238" t="s">
        <v>82</v>
      </c>
      <c r="AV164" s="13" t="s">
        <v>82</v>
      </c>
      <c r="AW164" s="13" t="s">
        <v>32</v>
      </c>
      <c r="AX164" s="13" t="s">
        <v>80</v>
      </c>
      <c r="AY164" s="238" t="s">
        <v>121</v>
      </c>
    </row>
    <row r="165" s="2" customFormat="1" ht="24.15" customHeight="1">
      <c r="A165" s="41"/>
      <c r="B165" s="42"/>
      <c r="C165" s="208" t="s">
        <v>219</v>
      </c>
      <c r="D165" s="208" t="s">
        <v>123</v>
      </c>
      <c r="E165" s="209" t="s">
        <v>183</v>
      </c>
      <c r="F165" s="210" t="s">
        <v>184</v>
      </c>
      <c r="G165" s="211" t="s">
        <v>139</v>
      </c>
      <c r="H165" s="212">
        <v>492.42599999999999</v>
      </c>
      <c r="I165" s="213"/>
      <c r="J165" s="214">
        <f>ROUND(I165*H165,2)</f>
        <v>0</v>
      </c>
      <c r="K165" s="215"/>
      <c r="L165" s="47"/>
      <c r="M165" s="216" t="s">
        <v>19</v>
      </c>
      <c r="N165" s="217" t="s">
        <v>43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127</v>
      </c>
      <c r="AT165" s="220" t="s">
        <v>123</v>
      </c>
      <c r="AU165" s="220" t="s">
        <v>82</v>
      </c>
      <c r="AY165" s="20" t="s">
        <v>121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80</v>
      </c>
      <c r="BK165" s="221">
        <f>ROUND(I165*H165,2)</f>
        <v>0</v>
      </c>
      <c r="BL165" s="20" t="s">
        <v>127</v>
      </c>
      <c r="BM165" s="220" t="s">
        <v>492</v>
      </c>
    </row>
    <row r="166" s="2" customFormat="1">
      <c r="A166" s="41"/>
      <c r="B166" s="42"/>
      <c r="C166" s="43"/>
      <c r="D166" s="222" t="s">
        <v>129</v>
      </c>
      <c r="E166" s="43"/>
      <c r="F166" s="223" t="s">
        <v>186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129</v>
      </c>
      <c r="AU166" s="20" t="s">
        <v>82</v>
      </c>
    </row>
    <row r="167" s="13" customFormat="1">
      <c r="A167" s="13"/>
      <c r="B167" s="227"/>
      <c r="C167" s="228"/>
      <c r="D167" s="229" t="s">
        <v>142</v>
      </c>
      <c r="E167" s="230" t="s">
        <v>19</v>
      </c>
      <c r="F167" s="231" t="s">
        <v>493</v>
      </c>
      <c r="G167" s="228"/>
      <c r="H167" s="232">
        <v>407.42599999999999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142</v>
      </c>
      <c r="AU167" s="238" t="s">
        <v>82</v>
      </c>
      <c r="AV167" s="13" t="s">
        <v>82</v>
      </c>
      <c r="AW167" s="13" t="s">
        <v>32</v>
      </c>
      <c r="AX167" s="13" t="s">
        <v>72</v>
      </c>
      <c r="AY167" s="238" t="s">
        <v>121</v>
      </c>
    </row>
    <row r="168" s="13" customFormat="1">
      <c r="A168" s="13"/>
      <c r="B168" s="227"/>
      <c r="C168" s="228"/>
      <c r="D168" s="229" t="s">
        <v>142</v>
      </c>
      <c r="E168" s="230" t="s">
        <v>19</v>
      </c>
      <c r="F168" s="231" t="s">
        <v>494</v>
      </c>
      <c r="G168" s="228"/>
      <c r="H168" s="232">
        <v>85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142</v>
      </c>
      <c r="AU168" s="238" t="s">
        <v>82</v>
      </c>
      <c r="AV168" s="13" t="s">
        <v>82</v>
      </c>
      <c r="AW168" s="13" t="s">
        <v>32</v>
      </c>
      <c r="AX168" s="13" t="s">
        <v>72</v>
      </c>
      <c r="AY168" s="238" t="s">
        <v>121</v>
      </c>
    </row>
    <row r="169" s="14" customFormat="1">
      <c r="A169" s="14"/>
      <c r="B169" s="239"/>
      <c r="C169" s="240"/>
      <c r="D169" s="229" t="s">
        <v>142</v>
      </c>
      <c r="E169" s="241" t="s">
        <v>19</v>
      </c>
      <c r="F169" s="242" t="s">
        <v>144</v>
      </c>
      <c r="G169" s="240"/>
      <c r="H169" s="243">
        <v>492.42599999999999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142</v>
      </c>
      <c r="AU169" s="249" t="s">
        <v>82</v>
      </c>
      <c r="AV169" s="14" t="s">
        <v>127</v>
      </c>
      <c r="AW169" s="14" t="s">
        <v>32</v>
      </c>
      <c r="AX169" s="14" t="s">
        <v>80</v>
      </c>
      <c r="AY169" s="249" t="s">
        <v>121</v>
      </c>
    </row>
    <row r="170" s="2" customFormat="1" ht="24.15" customHeight="1">
      <c r="A170" s="41"/>
      <c r="B170" s="42"/>
      <c r="C170" s="208" t="s">
        <v>225</v>
      </c>
      <c r="D170" s="208" t="s">
        <v>123</v>
      </c>
      <c r="E170" s="209" t="s">
        <v>188</v>
      </c>
      <c r="F170" s="210" t="s">
        <v>189</v>
      </c>
      <c r="G170" s="211" t="s">
        <v>139</v>
      </c>
      <c r="H170" s="212">
        <v>348.98500000000001</v>
      </c>
      <c r="I170" s="213"/>
      <c r="J170" s="214">
        <f>ROUND(I170*H170,2)</f>
        <v>0</v>
      </c>
      <c r="K170" s="215"/>
      <c r="L170" s="47"/>
      <c r="M170" s="216" t="s">
        <v>19</v>
      </c>
      <c r="N170" s="217" t="s">
        <v>43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127</v>
      </c>
      <c r="AT170" s="220" t="s">
        <v>123</v>
      </c>
      <c r="AU170" s="220" t="s">
        <v>82</v>
      </c>
      <c r="AY170" s="20" t="s">
        <v>121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80</v>
      </c>
      <c r="BK170" s="221">
        <f>ROUND(I170*H170,2)</f>
        <v>0</v>
      </c>
      <c r="BL170" s="20" t="s">
        <v>127</v>
      </c>
      <c r="BM170" s="220" t="s">
        <v>495</v>
      </c>
    </row>
    <row r="171" s="2" customFormat="1">
      <c r="A171" s="41"/>
      <c r="B171" s="42"/>
      <c r="C171" s="43"/>
      <c r="D171" s="222" t="s">
        <v>129</v>
      </c>
      <c r="E171" s="43"/>
      <c r="F171" s="223" t="s">
        <v>191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129</v>
      </c>
      <c r="AU171" s="20" t="s">
        <v>82</v>
      </c>
    </row>
    <row r="172" s="15" customFormat="1">
      <c r="A172" s="15"/>
      <c r="B172" s="250"/>
      <c r="C172" s="251"/>
      <c r="D172" s="229" t="s">
        <v>142</v>
      </c>
      <c r="E172" s="252" t="s">
        <v>19</v>
      </c>
      <c r="F172" s="253" t="s">
        <v>496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142</v>
      </c>
      <c r="AU172" s="259" t="s">
        <v>82</v>
      </c>
      <c r="AV172" s="15" t="s">
        <v>80</v>
      </c>
      <c r="AW172" s="15" t="s">
        <v>32</v>
      </c>
      <c r="AX172" s="15" t="s">
        <v>72</v>
      </c>
      <c r="AY172" s="259" t="s">
        <v>121</v>
      </c>
    </row>
    <row r="173" s="13" customFormat="1">
      <c r="A173" s="13"/>
      <c r="B173" s="227"/>
      <c r="C173" s="228"/>
      <c r="D173" s="229" t="s">
        <v>142</v>
      </c>
      <c r="E173" s="230" t="s">
        <v>19</v>
      </c>
      <c r="F173" s="231" t="s">
        <v>497</v>
      </c>
      <c r="G173" s="228"/>
      <c r="H173" s="232">
        <v>552.69799999999998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142</v>
      </c>
      <c r="AU173" s="238" t="s">
        <v>82</v>
      </c>
      <c r="AV173" s="13" t="s">
        <v>82</v>
      </c>
      <c r="AW173" s="13" t="s">
        <v>32</v>
      </c>
      <c r="AX173" s="13" t="s">
        <v>72</v>
      </c>
      <c r="AY173" s="238" t="s">
        <v>121</v>
      </c>
    </row>
    <row r="174" s="16" customFormat="1">
      <c r="A174" s="16"/>
      <c r="B174" s="275"/>
      <c r="C174" s="276"/>
      <c r="D174" s="229" t="s">
        <v>142</v>
      </c>
      <c r="E174" s="277" t="s">
        <v>19</v>
      </c>
      <c r="F174" s="278" t="s">
        <v>498</v>
      </c>
      <c r="G174" s="276"/>
      <c r="H174" s="279">
        <v>552.69799999999998</v>
      </c>
      <c r="I174" s="280"/>
      <c r="J174" s="276"/>
      <c r="K174" s="276"/>
      <c r="L174" s="281"/>
      <c r="M174" s="282"/>
      <c r="N174" s="283"/>
      <c r="O174" s="283"/>
      <c r="P174" s="283"/>
      <c r="Q174" s="283"/>
      <c r="R174" s="283"/>
      <c r="S174" s="283"/>
      <c r="T174" s="284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5" t="s">
        <v>142</v>
      </c>
      <c r="AU174" s="285" t="s">
        <v>82</v>
      </c>
      <c r="AV174" s="16" t="s">
        <v>136</v>
      </c>
      <c r="AW174" s="16" t="s">
        <v>32</v>
      </c>
      <c r="AX174" s="16" t="s">
        <v>72</v>
      </c>
      <c r="AY174" s="285" t="s">
        <v>121</v>
      </c>
    </row>
    <row r="175" s="15" customFormat="1">
      <c r="A175" s="15"/>
      <c r="B175" s="250"/>
      <c r="C175" s="251"/>
      <c r="D175" s="229" t="s">
        <v>142</v>
      </c>
      <c r="E175" s="252" t="s">
        <v>19</v>
      </c>
      <c r="F175" s="253" t="s">
        <v>499</v>
      </c>
      <c r="G175" s="251"/>
      <c r="H175" s="252" t="s">
        <v>19</v>
      </c>
      <c r="I175" s="254"/>
      <c r="J175" s="251"/>
      <c r="K175" s="251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142</v>
      </c>
      <c r="AU175" s="259" t="s">
        <v>82</v>
      </c>
      <c r="AV175" s="15" t="s">
        <v>80</v>
      </c>
      <c r="AW175" s="15" t="s">
        <v>32</v>
      </c>
      <c r="AX175" s="15" t="s">
        <v>72</v>
      </c>
      <c r="AY175" s="259" t="s">
        <v>121</v>
      </c>
    </row>
    <row r="176" s="13" customFormat="1">
      <c r="A176" s="13"/>
      <c r="B176" s="227"/>
      <c r="C176" s="228"/>
      <c r="D176" s="229" t="s">
        <v>142</v>
      </c>
      <c r="E176" s="230" t="s">
        <v>19</v>
      </c>
      <c r="F176" s="231" t="s">
        <v>500</v>
      </c>
      <c r="G176" s="228"/>
      <c r="H176" s="232">
        <v>-159.44800000000001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142</v>
      </c>
      <c r="AU176" s="238" t="s">
        <v>82</v>
      </c>
      <c r="AV176" s="13" t="s">
        <v>82</v>
      </c>
      <c r="AW176" s="13" t="s">
        <v>32</v>
      </c>
      <c r="AX176" s="13" t="s">
        <v>72</v>
      </c>
      <c r="AY176" s="238" t="s">
        <v>121</v>
      </c>
    </row>
    <row r="177" s="15" customFormat="1">
      <c r="A177" s="15"/>
      <c r="B177" s="250"/>
      <c r="C177" s="251"/>
      <c r="D177" s="229" t="s">
        <v>142</v>
      </c>
      <c r="E177" s="252" t="s">
        <v>19</v>
      </c>
      <c r="F177" s="253" t="s">
        <v>501</v>
      </c>
      <c r="G177" s="251"/>
      <c r="H177" s="252" t="s">
        <v>19</v>
      </c>
      <c r="I177" s="254"/>
      <c r="J177" s="251"/>
      <c r="K177" s="251"/>
      <c r="L177" s="255"/>
      <c r="M177" s="256"/>
      <c r="N177" s="257"/>
      <c r="O177" s="257"/>
      <c r="P177" s="257"/>
      <c r="Q177" s="257"/>
      <c r="R177" s="257"/>
      <c r="S177" s="257"/>
      <c r="T177" s="25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9" t="s">
        <v>142</v>
      </c>
      <c r="AU177" s="259" t="s">
        <v>82</v>
      </c>
      <c r="AV177" s="15" t="s">
        <v>80</v>
      </c>
      <c r="AW177" s="15" t="s">
        <v>32</v>
      </c>
      <c r="AX177" s="15" t="s">
        <v>72</v>
      </c>
      <c r="AY177" s="259" t="s">
        <v>121</v>
      </c>
    </row>
    <row r="178" s="13" customFormat="1">
      <c r="A178" s="13"/>
      <c r="B178" s="227"/>
      <c r="C178" s="228"/>
      <c r="D178" s="229" t="s">
        <v>142</v>
      </c>
      <c r="E178" s="230" t="s">
        <v>19</v>
      </c>
      <c r="F178" s="231" t="s">
        <v>502</v>
      </c>
      <c r="G178" s="228"/>
      <c r="H178" s="232">
        <v>-0.71599999999999997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142</v>
      </c>
      <c r="AU178" s="238" t="s">
        <v>82</v>
      </c>
      <c r="AV178" s="13" t="s">
        <v>82</v>
      </c>
      <c r="AW178" s="13" t="s">
        <v>32</v>
      </c>
      <c r="AX178" s="13" t="s">
        <v>72</v>
      </c>
      <c r="AY178" s="238" t="s">
        <v>121</v>
      </c>
    </row>
    <row r="179" s="13" customFormat="1">
      <c r="A179" s="13"/>
      <c r="B179" s="227"/>
      <c r="C179" s="228"/>
      <c r="D179" s="229" t="s">
        <v>142</v>
      </c>
      <c r="E179" s="230" t="s">
        <v>19</v>
      </c>
      <c r="F179" s="231" t="s">
        <v>503</v>
      </c>
      <c r="G179" s="228"/>
      <c r="H179" s="232">
        <v>-0.47799999999999998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142</v>
      </c>
      <c r="AU179" s="238" t="s">
        <v>82</v>
      </c>
      <c r="AV179" s="13" t="s">
        <v>82</v>
      </c>
      <c r="AW179" s="13" t="s">
        <v>32</v>
      </c>
      <c r="AX179" s="13" t="s">
        <v>72</v>
      </c>
      <c r="AY179" s="238" t="s">
        <v>121</v>
      </c>
    </row>
    <row r="180" s="13" customFormat="1">
      <c r="A180" s="13"/>
      <c r="B180" s="227"/>
      <c r="C180" s="228"/>
      <c r="D180" s="229" t="s">
        <v>142</v>
      </c>
      <c r="E180" s="230" t="s">
        <v>19</v>
      </c>
      <c r="F180" s="231" t="s">
        <v>504</v>
      </c>
      <c r="G180" s="228"/>
      <c r="H180" s="232">
        <v>-0.56499999999999995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142</v>
      </c>
      <c r="AU180" s="238" t="s">
        <v>82</v>
      </c>
      <c r="AV180" s="13" t="s">
        <v>82</v>
      </c>
      <c r="AW180" s="13" t="s">
        <v>32</v>
      </c>
      <c r="AX180" s="13" t="s">
        <v>72</v>
      </c>
      <c r="AY180" s="238" t="s">
        <v>121</v>
      </c>
    </row>
    <row r="181" s="15" customFormat="1">
      <c r="A181" s="15"/>
      <c r="B181" s="250"/>
      <c r="C181" s="251"/>
      <c r="D181" s="229" t="s">
        <v>142</v>
      </c>
      <c r="E181" s="252" t="s">
        <v>19</v>
      </c>
      <c r="F181" s="253" t="s">
        <v>505</v>
      </c>
      <c r="G181" s="251"/>
      <c r="H181" s="252" t="s">
        <v>19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142</v>
      </c>
      <c r="AU181" s="259" t="s">
        <v>82</v>
      </c>
      <c r="AV181" s="15" t="s">
        <v>80</v>
      </c>
      <c r="AW181" s="15" t="s">
        <v>32</v>
      </c>
      <c r="AX181" s="15" t="s">
        <v>72</v>
      </c>
      <c r="AY181" s="259" t="s">
        <v>121</v>
      </c>
    </row>
    <row r="182" s="13" customFormat="1">
      <c r="A182" s="13"/>
      <c r="B182" s="227"/>
      <c r="C182" s="228"/>
      <c r="D182" s="229" t="s">
        <v>142</v>
      </c>
      <c r="E182" s="230" t="s">
        <v>19</v>
      </c>
      <c r="F182" s="231" t="s">
        <v>506</v>
      </c>
      <c r="G182" s="228"/>
      <c r="H182" s="232">
        <v>-2.8260000000000001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142</v>
      </c>
      <c r="AU182" s="238" t="s">
        <v>82</v>
      </c>
      <c r="AV182" s="13" t="s">
        <v>82</v>
      </c>
      <c r="AW182" s="13" t="s">
        <v>32</v>
      </c>
      <c r="AX182" s="13" t="s">
        <v>72</v>
      </c>
      <c r="AY182" s="238" t="s">
        <v>121</v>
      </c>
    </row>
    <row r="183" s="13" customFormat="1">
      <c r="A183" s="13"/>
      <c r="B183" s="227"/>
      <c r="C183" s="228"/>
      <c r="D183" s="229" t="s">
        <v>142</v>
      </c>
      <c r="E183" s="230" t="s">
        <v>19</v>
      </c>
      <c r="F183" s="231" t="s">
        <v>507</v>
      </c>
      <c r="G183" s="228"/>
      <c r="H183" s="232">
        <v>-2.4510000000000001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142</v>
      </c>
      <c r="AU183" s="238" t="s">
        <v>82</v>
      </c>
      <c r="AV183" s="13" t="s">
        <v>82</v>
      </c>
      <c r="AW183" s="13" t="s">
        <v>32</v>
      </c>
      <c r="AX183" s="13" t="s">
        <v>72</v>
      </c>
      <c r="AY183" s="238" t="s">
        <v>121</v>
      </c>
    </row>
    <row r="184" s="15" customFormat="1">
      <c r="A184" s="15"/>
      <c r="B184" s="250"/>
      <c r="C184" s="251"/>
      <c r="D184" s="229" t="s">
        <v>142</v>
      </c>
      <c r="E184" s="252" t="s">
        <v>19</v>
      </c>
      <c r="F184" s="253" t="s">
        <v>508</v>
      </c>
      <c r="G184" s="251"/>
      <c r="H184" s="252" t="s">
        <v>19</v>
      </c>
      <c r="I184" s="254"/>
      <c r="J184" s="251"/>
      <c r="K184" s="251"/>
      <c r="L184" s="255"/>
      <c r="M184" s="256"/>
      <c r="N184" s="257"/>
      <c r="O184" s="257"/>
      <c r="P184" s="257"/>
      <c r="Q184" s="257"/>
      <c r="R184" s="257"/>
      <c r="S184" s="257"/>
      <c r="T184" s="25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9" t="s">
        <v>142</v>
      </c>
      <c r="AU184" s="259" t="s">
        <v>82</v>
      </c>
      <c r="AV184" s="15" t="s">
        <v>80</v>
      </c>
      <c r="AW184" s="15" t="s">
        <v>32</v>
      </c>
      <c r="AX184" s="15" t="s">
        <v>72</v>
      </c>
      <c r="AY184" s="259" t="s">
        <v>121</v>
      </c>
    </row>
    <row r="185" s="13" customFormat="1">
      <c r="A185" s="13"/>
      <c r="B185" s="227"/>
      <c r="C185" s="228"/>
      <c r="D185" s="229" t="s">
        <v>142</v>
      </c>
      <c r="E185" s="230" t="s">
        <v>19</v>
      </c>
      <c r="F185" s="231" t="s">
        <v>509</v>
      </c>
      <c r="G185" s="228"/>
      <c r="H185" s="232">
        <v>-18.48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142</v>
      </c>
      <c r="AU185" s="238" t="s">
        <v>82</v>
      </c>
      <c r="AV185" s="13" t="s">
        <v>82</v>
      </c>
      <c r="AW185" s="13" t="s">
        <v>32</v>
      </c>
      <c r="AX185" s="13" t="s">
        <v>72</v>
      </c>
      <c r="AY185" s="238" t="s">
        <v>121</v>
      </c>
    </row>
    <row r="186" s="15" customFormat="1">
      <c r="A186" s="15"/>
      <c r="B186" s="250"/>
      <c r="C186" s="251"/>
      <c r="D186" s="229" t="s">
        <v>142</v>
      </c>
      <c r="E186" s="252" t="s">
        <v>19</v>
      </c>
      <c r="F186" s="253" t="s">
        <v>510</v>
      </c>
      <c r="G186" s="251"/>
      <c r="H186" s="252" t="s">
        <v>19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142</v>
      </c>
      <c r="AU186" s="259" t="s">
        <v>82</v>
      </c>
      <c r="AV186" s="15" t="s">
        <v>80</v>
      </c>
      <c r="AW186" s="15" t="s">
        <v>32</v>
      </c>
      <c r="AX186" s="15" t="s">
        <v>72</v>
      </c>
      <c r="AY186" s="259" t="s">
        <v>121</v>
      </c>
    </row>
    <row r="187" s="13" customFormat="1">
      <c r="A187" s="13"/>
      <c r="B187" s="227"/>
      <c r="C187" s="228"/>
      <c r="D187" s="229" t="s">
        <v>142</v>
      </c>
      <c r="E187" s="230" t="s">
        <v>19</v>
      </c>
      <c r="F187" s="231" t="s">
        <v>511</v>
      </c>
      <c r="G187" s="228"/>
      <c r="H187" s="232">
        <v>-12.701000000000001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142</v>
      </c>
      <c r="AU187" s="238" t="s">
        <v>82</v>
      </c>
      <c r="AV187" s="13" t="s">
        <v>82</v>
      </c>
      <c r="AW187" s="13" t="s">
        <v>32</v>
      </c>
      <c r="AX187" s="13" t="s">
        <v>72</v>
      </c>
      <c r="AY187" s="238" t="s">
        <v>121</v>
      </c>
    </row>
    <row r="188" s="13" customFormat="1">
      <c r="A188" s="13"/>
      <c r="B188" s="227"/>
      <c r="C188" s="228"/>
      <c r="D188" s="229" t="s">
        <v>142</v>
      </c>
      <c r="E188" s="230" t="s">
        <v>19</v>
      </c>
      <c r="F188" s="231" t="s">
        <v>512</v>
      </c>
      <c r="G188" s="228"/>
      <c r="H188" s="232">
        <v>-6.048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142</v>
      </c>
      <c r="AU188" s="238" t="s">
        <v>82</v>
      </c>
      <c r="AV188" s="13" t="s">
        <v>82</v>
      </c>
      <c r="AW188" s="13" t="s">
        <v>32</v>
      </c>
      <c r="AX188" s="13" t="s">
        <v>72</v>
      </c>
      <c r="AY188" s="238" t="s">
        <v>121</v>
      </c>
    </row>
    <row r="189" s="16" customFormat="1">
      <c r="A189" s="16"/>
      <c r="B189" s="275"/>
      <c r="C189" s="276"/>
      <c r="D189" s="229" t="s">
        <v>142</v>
      </c>
      <c r="E189" s="277" t="s">
        <v>19</v>
      </c>
      <c r="F189" s="278" t="s">
        <v>498</v>
      </c>
      <c r="G189" s="276"/>
      <c r="H189" s="279">
        <v>-203.71299999999999</v>
      </c>
      <c r="I189" s="280"/>
      <c r="J189" s="276"/>
      <c r="K189" s="276"/>
      <c r="L189" s="281"/>
      <c r="M189" s="282"/>
      <c r="N189" s="283"/>
      <c r="O189" s="283"/>
      <c r="P189" s="283"/>
      <c r="Q189" s="283"/>
      <c r="R189" s="283"/>
      <c r="S189" s="283"/>
      <c r="T189" s="28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5" t="s">
        <v>142</v>
      </c>
      <c r="AU189" s="285" t="s">
        <v>82</v>
      </c>
      <c r="AV189" s="16" t="s">
        <v>136</v>
      </c>
      <c r="AW189" s="16" t="s">
        <v>32</v>
      </c>
      <c r="AX189" s="16" t="s">
        <v>72</v>
      </c>
      <c r="AY189" s="285" t="s">
        <v>121</v>
      </c>
    </row>
    <row r="190" s="14" customFormat="1">
      <c r="A190" s="14"/>
      <c r="B190" s="239"/>
      <c r="C190" s="240"/>
      <c r="D190" s="229" t="s">
        <v>142</v>
      </c>
      <c r="E190" s="241" t="s">
        <v>19</v>
      </c>
      <c r="F190" s="242" t="s">
        <v>144</v>
      </c>
      <c r="G190" s="240"/>
      <c r="H190" s="243">
        <v>348.9849999999999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142</v>
      </c>
      <c r="AU190" s="249" t="s">
        <v>82</v>
      </c>
      <c r="AV190" s="14" t="s">
        <v>127</v>
      </c>
      <c r="AW190" s="14" t="s">
        <v>32</v>
      </c>
      <c r="AX190" s="14" t="s">
        <v>80</v>
      </c>
      <c r="AY190" s="249" t="s">
        <v>121</v>
      </c>
    </row>
    <row r="191" s="2" customFormat="1" ht="37.8" customHeight="1">
      <c r="A191" s="41"/>
      <c r="B191" s="42"/>
      <c r="C191" s="208" t="s">
        <v>230</v>
      </c>
      <c r="D191" s="208" t="s">
        <v>123</v>
      </c>
      <c r="E191" s="209" t="s">
        <v>513</v>
      </c>
      <c r="F191" s="210" t="s">
        <v>514</v>
      </c>
      <c r="G191" s="211" t="s">
        <v>139</v>
      </c>
      <c r="H191" s="212">
        <v>34</v>
      </c>
      <c r="I191" s="213"/>
      <c r="J191" s="214">
        <f>ROUND(I191*H191,2)</f>
        <v>0</v>
      </c>
      <c r="K191" s="215"/>
      <c r="L191" s="47"/>
      <c r="M191" s="216" t="s">
        <v>19</v>
      </c>
      <c r="N191" s="217" t="s">
        <v>43</v>
      </c>
      <c r="O191" s="87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0" t="s">
        <v>127</v>
      </c>
      <c r="AT191" s="220" t="s">
        <v>123</v>
      </c>
      <c r="AU191" s="220" t="s">
        <v>82</v>
      </c>
      <c r="AY191" s="20" t="s">
        <v>121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80</v>
      </c>
      <c r="BK191" s="221">
        <f>ROUND(I191*H191,2)</f>
        <v>0</v>
      </c>
      <c r="BL191" s="20" t="s">
        <v>127</v>
      </c>
      <c r="BM191" s="220" t="s">
        <v>515</v>
      </c>
    </row>
    <row r="192" s="2" customFormat="1">
      <c r="A192" s="41"/>
      <c r="B192" s="42"/>
      <c r="C192" s="43"/>
      <c r="D192" s="222" t="s">
        <v>129</v>
      </c>
      <c r="E192" s="43"/>
      <c r="F192" s="223" t="s">
        <v>516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129</v>
      </c>
      <c r="AU192" s="20" t="s">
        <v>82</v>
      </c>
    </row>
    <row r="193" s="13" customFormat="1">
      <c r="A193" s="13"/>
      <c r="B193" s="227"/>
      <c r="C193" s="228"/>
      <c r="D193" s="229" t="s">
        <v>142</v>
      </c>
      <c r="E193" s="230" t="s">
        <v>19</v>
      </c>
      <c r="F193" s="231" t="s">
        <v>517</v>
      </c>
      <c r="G193" s="228"/>
      <c r="H193" s="232">
        <v>19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142</v>
      </c>
      <c r="AU193" s="238" t="s">
        <v>82</v>
      </c>
      <c r="AV193" s="13" t="s">
        <v>82</v>
      </c>
      <c r="AW193" s="13" t="s">
        <v>32</v>
      </c>
      <c r="AX193" s="13" t="s">
        <v>72</v>
      </c>
      <c r="AY193" s="238" t="s">
        <v>121</v>
      </c>
    </row>
    <row r="194" s="13" customFormat="1">
      <c r="A194" s="13"/>
      <c r="B194" s="227"/>
      <c r="C194" s="228"/>
      <c r="D194" s="229" t="s">
        <v>142</v>
      </c>
      <c r="E194" s="230" t="s">
        <v>19</v>
      </c>
      <c r="F194" s="231" t="s">
        <v>518</v>
      </c>
      <c r="G194" s="228"/>
      <c r="H194" s="232">
        <v>15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142</v>
      </c>
      <c r="AU194" s="238" t="s">
        <v>82</v>
      </c>
      <c r="AV194" s="13" t="s">
        <v>82</v>
      </c>
      <c r="AW194" s="13" t="s">
        <v>32</v>
      </c>
      <c r="AX194" s="13" t="s">
        <v>72</v>
      </c>
      <c r="AY194" s="238" t="s">
        <v>121</v>
      </c>
    </row>
    <row r="195" s="14" customFormat="1">
      <c r="A195" s="14"/>
      <c r="B195" s="239"/>
      <c r="C195" s="240"/>
      <c r="D195" s="229" t="s">
        <v>142</v>
      </c>
      <c r="E195" s="241" t="s">
        <v>19</v>
      </c>
      <c r="F195" s="242" t="s">
        <v>144</v>
      </c>
      <c r="G195" s="240"/>
      <c r="H195" s="243">
        <v>34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142</v>
      </c>
      <c r="AU195" s="249" t="s">
        <v>82</v>
      </c>
      <c r="AV195" s="14" t="s">
        <v>127</v>
      </c>
      <c r="AW195" s="14" t="s">
        <v>32</v>
      </c>
      <c r="AX195" s="14" t="s">
        <v>80</v>
      </c>
      <c r="AY195" s="249" t="s">
        <v>121</v>
      </c>
    </row>
    <row r="196" s="2" customFormat="1" ht="16.5" customHeight="1">
      <c r="A196" s="41"/>
      <c r="B196" s="42"/>
      <c r="C196" s="260" t="s">
        <v>234</v>
      </c>
      <c r="D196" s="260" t="s">
        <v>199</v>
      </c>
      <c r="E196" s="261" t="s">
        <v>519</v>
      </c>
      <c r="F196" s="262" t="s">
        <v>520</v>
      </c>
      <c r="G196" s="263" t="s">
        <v>178</v>
      </c>
      <c r="H196" s="264">
        <v>68</v>
      </c>
      <c r="I196" s="265"/>
      <c r="J196" s="266">
        <f>ROUND(I196*H196,2)</f>
        <v>0</v>
      </c>
      <c r="K196" s="267"/>
      <c r="L196" s="268"/>
      <c r="M196" s="269" t="s">
        <v>19</v>
      </c>
      <c r="N196" s="270" t="s">
        <v>43</v>
      </c>
      <c r="O196" s="87"/>
      <c r="P196" s="218">
        <f>O196*H196</f>
        <v>0</v>
      </c>
      <c r="Q196" s="218">
        <v>1</v>
      </c>
      <c r="R196" s="218">
        <f>Q196*H196</f>
        <v>68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169</v>
      </c>
      <c r="AT196" s="220" t="s">
        <v>199</v>
      </c>
      <c r="AU196" s="220" t="s">
        <v>82</v>
      </c>
      <c r="AY196" s="20" t="s">
        <v>121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80</v>
      </c>
      <c r="BK196" s="221">
        <f>ROUND(I196*H196,2)</f>
        <v>0</v>
      </c>
      <c r="BL196" s="20" t="s">
        <v>127</v>
      </c>
      <c r="BM196" s="220" t="s">
        <v>521</v>
      </c>
    </row>
    <row r="197" s="13" customFormat="1">
      <c r="A197" s="13"/>
      <c r="B197" s="227"/>
      <c r="C197" s="228"/>
      <c r="D197" s="229" t="s">
        <v>142</v>
      </c>
      <c r="E197" s="230" t="s">
        <v>19</v>
      </c>
      <c r="F197" s="231" t="s">
        <v>522</v>
      </c>
      <c r="G197" s="228"/>
      <c r="H197" s="232">
        <v>68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142</v>
      </c>
      <c r="AU197" s="238" t="s">
        <v>82</v>
      </c>
      <c r="AV197" s="13" t="s">
        <v>82</v>
      </c>
      <c r="AW197" s="13" t="s">
        <v>32</v>
      </c>
      <c r="AX197" s="13" t="s">
        <v>80</v>
      </c>
      <c r="AY197" s="238" t="s">
        <v>121</v>
      </c>
    </row>
    <row r="198" s="2" customFormat="1" ht="37.8" customHeight="1">
      <c r="A198" s="41"/>
      <c r="B198" s="42"/>
      <c r="C198" s="208" t="s">
        <v>7</v>
      </c>
      <c r="D198" s="208" t="s">
        <v>123</v>
      </c>
      <c r="E198" s="209" t="s">
        <v>193</v>
      </c>
      <c r="F198" s="210" t="s">
        <v>194</v>
      </c>
      <c r="G198" s="211" t="s">
        <v>139</v>
      </c>
      <c r="H198" s="212">
        <v>83.364999999999995</v>
      </c>
      <c r="I198" s="213"/>
      <c r="J198" s="214">
        <f>ROUND(I198*H198,2)</f>
        <v>0</v>
      </c>
      <c r="K198" s="215"/>
      <c r="L198" s="47"/>
      <c r="M198" s="216" t="s">
        <v>19</v>
      </c>
      <c r="N198" s="217" t="s">
        <v>43</v>
      </c>
      <c r="O198" s="87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127</v>
      </c>
      <c r="AT198" s="220" t="s">
        <v>123</v>
      </c>
      <c r="AU198" s="220" t="s">
        <v>82</v>
      </c>
      <c r="AY198" s="20" t="s">
        <v>121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80</v>
      </c>
      <c r="BK198" s="221">
        <f>ROUND(I198*H198,2)</f>
        <v>0</v>
      </c>
      <c r="BL198" s="20" t="s">
        <v>127</v>
      </c>
      <c r="BM198" s="220" t="s">
        <v>523</v>
      </c>
    </row>
    <row r="199" s="2" customFormat="1">
      <c r="A199" s="41"/>
      <c r="B199" s="42"/>
      <c r="C199" s="43"/>
      <c r="D199" s="222" t="s">
        <v>129</v>
      </c>
      <c r="E199" s="43"/>
      <c r="F199" s="223" t="s">
        <v>196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129</v>
      </c>
      <c r="AU199" s="20" t="s">
        <v>82</v>
      </c>
    </row>
    <row r="200" s="15" customFormat="1">
      <c r="A200" s="15"/>
      <c r="B200" s="250"/>
      <c r="C200" s="251"/>
      <c r="D200" s="229" t="s">
        <v>142</v>
      </c>
      <c r="E200" s="252" t="s">
        <v>19</v>
      </c>
      <c r="F200" s="253" t="s">
        <v>524</v>
      </c>
      <c r="G200" s="251"/>
      <c r="H200" s="252" t="s">
        <v>19</v>
      </c>
      <c r="I200" s="254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9" t="s">
        <v>142</v>
      </c>
      <c r="AU200" s="259" t="s">
        <v>82</v>
      </c>
      <c r="AV200" s="15" t="s">
        <v>80</v>
      </c>
      <c r="AW200" s="15" t="s">
        <v>32</v>
      </c>
      <c r="AX200" s="15" t="s">
        <v>72</v>
      </c>
      <c r="AY200" s="259" t="s">
        <v>121</v>
      </c>
    </row>
    <row r="201" s="13" customFormat="1">
      <c r="A201" s="13"/>
      <c r="B201" s="227"/>
      <c r="C201" s="228"/>
      <c r="D201" s="229" t="s">
        <v>142</v>
      </c>
      <c r="E201" s="230" t="s">
        <v>19</v>
      </c>
      <c r="F201" s="231" t="s">
        <v>525</v>
      </c>
      <c r="G201" s="228"/>
      <c r="H201" s="232">
        <v>23.265000000000001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142</v>
      </c>
      <c r="AU201" s="238" t="s">
        <v>82</v>
      </c>
      <c r="AV201" s="13" t="s">
        <v>82</v>
      </c>
      <c r="AW201" s="13" t="s">
        <v>32</v>
      </c>
      <c r="AX201" s="13" t="s">
        <v>72</v>
      </c>
      <c r="AY201" s="238" t="s">
        <v>121</v>
      </c>
    </row>
    <row r="202" s="13" customFormat="1">
      <c r="A202" s="13"/>
      <c r="B202" s="227"/>
      <c r="C202" s="228"/>
      <c r="D202" s="229" t="s">
        <v>142</v>
      </c>
      <c r="E202" s="230" t="s">
        <v>19</v>
      </c>
      <c r="F202" s="231" t="s">
        <v>526</v>
      </c>
      <c r="G202" s="228"/>
      <c r="H202" s="232">
        <v>23.100000000000001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142</v>
      </c>
      <c r="AU202" s="238" t="s">
        <v>82</v>
      </c>
      <c r="AV202" s="13" t="s">
        <v>82</v>
      </c>
      <c r="AW202" s="13" t="s">
        <v>32</v>
      </c>
      <c r="AX202" s="13" t="s">
        <v>72</v>
      </c>
      <c r="AY202" s="238" t="s">
        <v>121</v>
      </c>
    </row>
    <row r="203" s="16" customFormat="1">
      <c r="A203" s="16"/>
      <c r="B203" s="275"/>
      <c r="C203" s="276"/>
      <c r="D203" s="229" t="s">
        <v>142</v>
      </c>
      <c r="E203" s="277" t="s">
        <v>19</v>
      </c>
      <c r="F203" s="278" t="s">
        <v>498</v>
      </c>
      <c r="G203" s="276"/>
      <c r="H203" s="279">
        <v>46.365000000000002</v>
      </c>
      <c r="I203" s="280"/>
      <c r="J203" s="276"/>
      <c r="K203" s="276"/>
      <c r="L203" s="281"/>
      <c r="M203" s="282"/>
      <c r="N203" s="283"/>
      <c r="O203" s="283"/>
      <c r="P203" s="283"/>
      <c r="Q203" s="283"/>
      <c r="R203" s="283"/>
      <c r="S203" s="283"/>
      <c r="T203" s="284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5" t="s">
        <v>142</v>
      </c>
      <c r="AU203" s="285" t="s">
        <v>82</v>
      </c>
      <c r="AV203" s="16" t="s">
        <v>136</v>
      </c>
      <c r="AW203" s="16" t="s">
        <v>32</v>
      </c>
      <c r="AX203" s="16" t="s">
        <v>72</v>
      </c>
      <c r="AY203" s="285" t="s">
        <v>121</v>
      </c>
    </row>
    <row r="204" s="15" customFormat="1">
      <c r="A204" s="15"/>
      <c r="B204" s="250"/>
      <c r="C204" s="251"/>
      <c r="D204" s="229" t="s">
        <v>142</v>
      </c>
      <c r="E204" s="252" t="s">
        <v>19</v>
      </c>
      <c r="F204" s="253" t="s">
        <v>527</v>
      </c>
      <c r="G204" s="251"/>
      <c r="H204" s="252" t="s">
        <v>19</v>
      </c>
      <c r="I204" s="254"/>
      <c r="J204" s="251"/>
      <c r="K204" s="251"/>
      <c r="L204" s="255"/>
      <c r="M204" s="256"/>
      <c r="N204" s="257"/>
      <c r="O204" s="257"/>
      <c r="P204" s="257"/>
      <c r="Q204" s="257"/>
      <c r="R204" s="257"/>
      <c r="S204" s="257"/>
      <c r="T204" s="25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9" t="s">
        <v>142</v>
      </c>
      <c r="AU204" s="259" t="s">
        <v>82</v>
      </c>
      <c r="AV204" s="15" t="s">
        <v>80</v>
      </c>
      <c r="AW204" s="15" t="s">
        <v>32</v>
      </c>
      <c r="AX204" s="15" t="s">
        <v>72</v>
      </c>
      <c r="AY204" s="259" t="s">
        <v>121</v>
      </c>
    </row>
    <row r="205" s="13" customFormat="1">
      <c r="A205" s="13"/>
      <c r="B205" s="227"/>
      <c r="C205" s="228"/>
      <c r="D205" s="229" t="s">
        <v>142</v>
      </c>
      <c r="E205" s="230" t="s">
        <v>19</v>
      </c>
      <c r="F205" s="231" t="s">
        <v>528</v>
      </c>
      <c r="G205" s="228"/>
      <c r="H205" s="232">
        <v>37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142</v>
      </c>
      <c r="AU205" s="238" t="s">
        <v>82</v>
      </c>
      <c r="AV205" s="13" t="s">
        <v>82</v>
      </c>
      <c r="AW205" s="13" t="s">
        <v>32</v>
      </c>
      <c r="AX205" s="13" t="s">
        <v>72</v>
      </c>
      <c r="AY205" s="238" t="s">
        <v>121</v>
      </c>
    </row>
    <row r="206" s="14" customFormat="1">
      <c r="A206" s="14"/>
      <c r="B206" s="239"/>
      <c r="C206" s="240"/>
      <c r="D206" s="229" t="s">
        <v>142</v>
      </c>
      <c r="E206" s="241" t="s">
        <v>19</v>
      </c>
      <c r="F206" s="242" t="s">
        <v>144</v>
      </c>
      <c r="G206" s="240"/>
      <c r="H206" s="243">
        <v>83.365000000000009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142</v>
      </c>
      <c r="AU206" s="249" t="s">
        <v>82</v>
      </c>
      <c r="AV206" s="14" t="s">
        <v>127</v>
      </c>
      <c r="AW206" s="14" t="s">
        <v>32</v>
      </c>
      <c r="AX206" s="14" t="s">
        <v>80</v>
      </c>
      <c r="AY206" s="249" t="s">
        <v>121</v>
      </c>
    </row>
    <row r="207" s="2" customFormat="1" ht="16.5" customHeight="1">
      <c r="A207" s="41"/>
      <c r="B207" s="42"/>
      <c r="C207" s="260" t="s">
        <v>245</v>
      </c>
      <c r="D207" s="260" t="s">
        <v>199</v>
      </c>
      <c r="E207" s="261" t="s">
        <v>529</v>
      </c>
      <c r="F207" s="262" t="s">
        <v>530</v>
      </c>
      <c r="G207" s="263" t="s">
        <v>178</v>
      </c>
      <c r="H207" s="264">
        <v>92.730000000000004</v>
      </c>
      <c r="I207" s="265"/>
      <c r="J207" s="266">
        <f>ROUND(I207*H207,2)</f>
        <v>0</v>
      </c>
      <c r="K207" s="267"/>
      <c r="L207" s="268"/>
      <c r="M207" s="269" t="s">
        <v>19</v>
      </c>
      <c r="N207" s="270" t="s">
        <v>43</v>
      </c>
      <c r="O207" s="87"/>
      <c r="P207" s="218">
        <f>O207*H207</f>
        <v>0</v>
      </c>
      <c r="Q207" s="218">
        <v>1</v>
      </c>
      <c r="R207" s="218">
        <f>Q207*H207</f>
        <v>92.730000000000004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169</v>
      </c>
      <c r="AT207" s="220" t="s">
        <v>199</v>
      </c>
      <c r="AU207" s="220" t="s">
        <v>82</v>
      </c>
      <c r="AY207" s="20" t="s">
        <v>121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80</v>
      </c>
      <c r="BK207" s="221">
        <f>ROUND(I207*H207,2)</f>
        <v>0</v>
      </c>
      <c r="BL207" s="20" t="s">
        <v>127</v>
      </c>
      <c r="BM207" s="220" t="s">
        <v>531</v>
      </c>
    </row>
    <row r="208" s="13" customFormat="1">
      <c r="A208" s="13"/>
      <c r="B208" s="227"/>
      <c r="C208" s="228"/>
      <c r="D208" s="229" t="s">
        <v>142</v>
      </c>
      <c r="E208" s="230" t="s">
        <v>19</v>
      </c>
      <c r="F208" s="231" t="s">
        <v>532</v>
      </c>
      <c r="G208" s="228"/>
      <c r="H208" s="232">
        <v>46.365000000000002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142</v>
      </c>
      <c r="AU208" s="238" t="s">
        <v>82</v>
      </c>
      <c r="AV208" s="13" t="s">
        <v>82</v>
      </c>
      <c r="AW208" s="13" t="s">
        <v>32</v>
      </c>
      <c r="AX208" s="13" t="s">
        <v>80</v>
      </c>
      <c r="AY208" s="238" t="s">
        <v>121</v>
      </c>
    </row>
    <row r="209" s="13" customFormat="1">
      <c r="A209" s="13"/>
      <c r="B209" s="227"/>
      <c r="C209" s="228"/>
      <c r="D209" s="229" t="s">
        <v>142</v>
      </c>
      <c r="E209" s="228"/>
      <c r="F209" s="231" t="s">
        <v>533</v>
      </c>
      <c r="G209" s="228"/>
      <c r="H209" s="232">
        <v>92.730000000000004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142</v>
      </c>
      <c r="AU209" s="238" t="s">
        <v>82</v>
      </c>
      <c r="AV209" s="13" t="s">
        <v>82</v>
      </c>
      <c r="AW209" s="13" t="s">
        <v>4</v>
      </c>
      <c r="AX209" s="13" t="s">
        <v>80</v>
      </c>
      <c r="AY209" s="238" t="s">
        <v>121</v>
      </c>
    </row>
    <row r="210" s="2" customFormat="1" ht="16.5" customHeight="1">
      <c r="A210" s="41"/>
      <c r="B210" s="42"/>
      <c r="C210" s="260" t="s">
        <v>251</v>
      </c>
      <c r="D210" s="260" t="s">
        <v>199</v>
      </c>
      <c r="E210" s="261" t="s">
        <v>534</v>
      </c>
      <c r="F210" s="262" t="s">
        <v>535</v>
      </c>
      <c r="G210" s="263" t="s">
        <v>178</v>
      </c>
      <c r="H210" s="264">
        <v>74</v>
      </c>
      <c r="I210" s="265"/>
      <c r="J210" s="266">
        <f>ROUND(I210*H210,2)</f>
        <v>0</v>
      </c>
      <c r="K210" s="267"/>
      <c r="L210" s="268"/>
      <c r="M210" s="269" t="s">
        <v>19</v>
      </c>
      <c r="N210" s="270" t="s">
        <v>43</v>
      </c>
      <c r="O210" s="87"/>
      <c r="P210" s="218">
        <f>O210*H210</f>
        <v>0</v>
      </c>
      <c r="Q210" s="218">
        <v>1</v>
      </c>
      <c r="R210" s="218">
        <f>Q210*H210</f>
        <v>74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169</v>
      </c>
      <c r="AT210" s="220" t="s">
        <v>199</v>
      </c>
      <c r="AU210" s="220" t="s">
        <v>82</v>
      </c>
      <c r="AY210" s="20" t="s">
        <v>121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80</v>
      </c>
      <c r="BK210" s="221">
        <f>ROUND(I210*H210,2)</f>
        <v>0</v>
      </c>
      <c r="BL210" s="20" t="s">
        <v>127</v>
      </c>
      <c r="BM210" s="220" t="s">
        <v>536</v>
      </c>
    </row>
    <row r="211" s="13" customFormat="1">
      <c r="A211" s="13"/>
      <c r="B211" s="227"/>
      <c r="C211" s="228"/>
      <c r="D211" s="229" t="s">
        <v>142</v>
      </c>
      <c r="E211" s="230" t="s">
        <v>19</v>
      </c>
      <c r="F211" s="231" t="s">
        <v>537</v>
      </c>
      <c r="G211" s="228"/>
      <c r="H211" s="232">
        <v>74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142</v>
      </c>
      <c r="AU211" s="238" t="s">
        <v>82</v>
      </c>
      <c r="AV211" s="13" t="s">
        <v>82</v>
      </c>
      <c r="AW211" s="13" t="s">
        <v>32</v>
      </c>
      <c r="AX211" s="13" t="s">
        <v>80</v>
      </c>
      <c r="AY211" s="238" t="s">
        <v>121</v>
      </c>
    </row>
    <row r="212" s="2" customFormat="1" ht="24.15" customHeight="1">
      <c r="A212" s="41"/>
      <c r="B212" s="42"/>
      <c r="C212" s="208" t="s">
        <v>258</v>
      </c>
      <c r="D212" s="208" t="s">
        <v>123</v>
      </c>
      <c r="E212" s="209" t="s">
        <v>538</v>
      </c>
      <c r="F212" s="210" t="s">
        <v>539</v>
      </c>
      <c r="G212" s="211" t="s">
        <v>133</v>
      </c>
      <c r="H212" s="212">
        <v>850</v>
      </c>
      <c r="I212" s="213"/>
      <c r="J212" s="214">
        <f>ROUND(I212*H212,2)</f>
        <v>0</v>
      </c>
      <c r="K212" s="215"/>
      <c r="L212" s="47"/>
      <c r="M212" s="216" t="s">
        <v>19</v>
      </c>
      <c r="N212" s="217" t="s">
        <v>43</v>
      </c>
      <c r="O212" s="87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0" t="s">
        <v>127</v>
      </c>
      <c r="AT212" s="220" t="s">
        <v>123</v>
      </c>
      <c r="AU212" s="220" t="s">
        <v>82</v>
      </c>
      <c r="AY212" s="20" t="s">
        <v>121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20" t="s">
        <v>80</v>
      </c>
      <c r="BK212" s="221">
        <f>ROUND(I212*H212,2)</f>
        <v>0</v>
      </c>
      <c r="BL212" s="20" t="s">
        <v>127</v>
      </c>
      <c r="BM212" s="220" t="s">
        <v>540</v>
      </c>
    </row>
    <row r="213" s="2" customFormat="1">
      <c r="A213" s="41"/>
      <c r="B213" s="42"/>
      <c r="C213" s="43"/>
      <c r="D213" s="222" t="s">
        <v>129</v>
      </c>
      <c r="E213" s="43"/>
      <c r="F213" s="223" t="s">
        <v>541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129</v>
      </c>
      <c r="AU213" s="20" t="s">
        <v>82</v>
      </c>
    </row>
    <row r="214" s="2" customFormat="1" ht="24.15" customHeight="1">
      <c r="A214" s="41"/>
      <c r="B214" s="42"/>
      <c r="C214" s="208" t="s">
        <v>263</v>
      </c>
      <c r="D214" s="208" t="s">
        <v>123</v>
      </c>
      <c r="E214" s="209" t="s">
        <v>209</v>
      </c>
      <c r="F214" s="210" t="s">
        <v>210</v>
      </c>
      <c r="G214" s="211" t="s">
        <v>133</v>
      </c>
      <c r="H214" s="212">
        <v>850</v>
      </c>
      <c r="I214" s="213"/>
      <c r="J214" s="214">
        <f>ROUND(I214*H214,2)</f>
        <v>0</v>
      </c>
      <c r="K214" s="215"/>
      <c r="L214" s="47"/>
      <c r="M214" s="216" t="s">
        <v>19</v>
      </c>
      <c r="N214" s="217" t="s">
        <v>43</v>
      </c>
      <c r="O214" s="87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0" t="s">
        <v>127</v>
      </c>
      <c r="AT214" s="220" t="s">
        <v>123</v>
      </c>
      <c r="AU214" s="220" t="s">
        <v>82</v>
      </c>
      <c r="AY214" s="20" t="s">
        <v>121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20" t="s">
        <v>80</v>
      </c>
      <c r="BK214" s="221">
        <f>ROUND(I214*H214,2)</f>
        <v>0</v>
      </c>
      <c r="BL214" s="20" t="s">
        <v>127</v>
      </c>
      <c r="BM214" s="220" t="s">
        <v>542</v>
      </c>
    </row>
    <row r="215" s="2" customFormat="1">
      <c r="A215" s="41"/>
      <c r="B215" s="42"/>
      <c r="C215" s="43"/>
      <c r="D215" s="222" t="s">
        <v>129</v>
      </c>
      <c r="E215" s="43"/>
      <c r="F215" s="223" t="s">
        <v>212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129</v>
      </c>
      <c r="AU215" s="20" t="s">
        <v>82</v>
      </c>
    </row>
    <row r="216" s="2" customFormat="1" ht="16.5" customHeight="1">
      <c r="A216" s="41"/>
      <c r="B216" s="42"/>
      <c r="C216" s="260" t="s">
        <v>268</v>
      </c>
      <c r="D216" s="260" t="s">
        <v>199</v>
      </c>
      <c r="E216" s="261" t="s">
        <v>214</v>
      </c>
      <c r="F216" s="262" t="s">
        <v>215</v>
      </c>
      <c r="G216" s="263" t="s">
        <v>216</v>
      </c>
      <c r="H216" s="264">
        <v>17</v>
      </c>
      <c r="I216" s="265"/>
      <c r="J216" s="266">
        <f>ROUND(I216*H216,2)</f>
        <v>0</v>
      </c>
      <c r="K216" s="267"/>
      <c r="L216" s="268"/>
      <c r="M216" s="269" t="s">
        <v>19</v>
      </c>
      <c r="N216" s="270" t="s">
        <v>43</v>
      </c>
      <c r="O216" s="87"/>
      <c r="P216" s="218">
        <f>O216*H216</f>
        <v>0</v>
      </c>
      <c r="Q216" s="218">
        <v>0.001</v>
      </c>
      <c r="R216" s="218">
        <f>Q216*H216</f>
        <v>0.017000000000000001</v>
      </c>
      <c r="S216" s="218">
        <v>0</v>
      </c>
      <c r="T216" s="219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0" t="s">
        <v>169</v>
      </c>
      <c r="AT216" s="220" t="s">
        <v>199</v>
      </c>
      <c r="AU216" s="220" t="s">
        <v>82</v>
      </c>
      <c r="AY216" s="20" t="s">
        <v>121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20" t="s">
        <v>80</v>
      </c>
      <c r="BK216" s="221">
        <f>ROUND(I216*H216,2)</f>
        <v>0</v>
      </c>
      <c r="BL216" s="20" t="s">
        <v>127</v>
      </c>
      <c r="BM216" s="220" t="s">
        <v>543</v>
      </c>
    </row>
    <row r="217" s="13" customFormat="1">
      <c r="A217" s="13"/>
      <c r="B217" s="227"/>
      <c r="C217" s="228"/>
      <c r="D217" s="229" t="s">
        <v>142</v>
      </c>
      <c r="E217" s="228"/>
      <c r="F217" s="231" t="s">
        <v>544</v>
      </c>
      <c r="G217" s="228"/>
      <c r="H217" s="232">
        <v>17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142</v>
      </c>
      <c r="AU217" s="238" t="s">
        <v>82</v>
      </c>
      <c r="AV217" s="13" t="s">
        <v>82</v>
      </c>
      <c r="AW217" s="13" t="s">
        <v>4</v>
      </c>
      <c r="AX217" s="13" t="s">
        <v>80</v>
      </c>
      <c r="AY217" s="238" t="s">
        <v>121</v>
      </c>
    </row>
    <row r="218" s="2" customFormat="1" ht="21.75" customHeight="1">
      <c r="A218" s="41"/>
      <c r="B218" s="42"/>
      <c r="C218" s="208" t="s">
        <v>273</v>
      </c>
      <c r="D218" s="208" t="s">
        <v>123</v>
      </c>
      <c r="E218" s="209" t="s">
        <v>545</v>
      </c>
      <c r="F218" s="210" t="s">
        <v>546</v>
      </c>
      <c r="G218" s="211" t="s">
        <v>133</v>
      </c>
      <c r="H218" s="212">
        <v>850</v>
      </c>
      <c r="I218" s="213"/>
      <c r="J218" s="214">
        <f>ROUND(I218*H218,2)</f>
        <v>0</v>
      </c>
      <c r="K218" s="215"/>
      <c r="L218" s="47"/>
      <c r="M218" s="216" t="s">
        <v>19</v>
      </c>
      <c r="N218" s="217" t="s">
        <v>43</v>
      </c>
      <c r="O218" s="87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0" t="s">
        <v>127</v>
      </c>
      <c r="AT218" s="220" t="s">
        <v>123</v>
      </c>
      <c r="AU218" s="220" t="s">
        <v>82</v>
      </c>
      <c r="AY218" s="20" t="s">
        <v>121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20" t="s">
        <v>80</v>
      </c>
      <c r="BK218" s="221">
        <f>ROUND(I218*H218,2)</f>
        <v>0</v>
      </c>
      <c r="BL218" s="20" t="s">
        <v>127</v>
      </c>
      <c r="BM218" s="220" t="s">
        <v>547</v>
      </c>
    </row>
    <row r="219" s="2" customFormat="1">
      <c r="A219" s="41"/>
      <c r="B219" s="42"/>
      <c r="C219" s="43"/>
      <c r="D219" s="222" t="s">
        <v>129</v>
      </c>
      <c r="E219" s="43"/>
      <c r="F219" s="223" t="s">
        <v>548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129</v>
      </c>
      <c r="AU219" s="20" t="s">
        <v>82</v>
      </c>
    </row>
    <row r="220" s="12" customFormat="1" ht="22.8" customHeight="1">
      <c r="A220" s="12"/>
      <c r="B220" s="192"/>
      <c r="C220" s="193"/>
      <c r="D220" s="194" t="s">
        <v>71</v>
      </c>
      <c r="E220" s="206" t="s">
        <v>82</v>
      </c>
      <c r="F220" s="206" t="s">
        <v>224</v>
      </c>
      <c r="G220" s="193"/>
      <c r="H220" s="193"/>
      <c r="I220" s="196"/>
      <c r="J220" s="207">
        <f>BK220</f>
        <v>0</v>
      </c>
      <c r="K220" s="193"/>
      <c r="L220" s="198"/>
      <c r="M220" s="199"/>
      <c r="N220" s="200"/>
      <c r="O220" s="200"/>
      <c r="P220" s="201">
        <f>SUM(P221:P228)</f>
        <v>0</v>
      </c>
      <c r="Q220" s="200"/>
      <c r="R220" s="201">
        <f>SUM(R221:R228)</f>
        <v>6.7252140000000002</v>
      </c>
      <c r="S220" s="200"/>
      <c r="T220" s="202">
        <f>SUM(T221:T228)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3" t="s">
        <v>80</v>
      </c>
      <c r="AT220" s="204" t="s">
        <v>71</v>
      </c>
      <c r="AU220" s="204" t="s">
        <v>80</v>
      </c>
      <c r="AY220" s="203" t="s">
        <v>121</v>
      </c>
      <c r="BK220" s="205">
        <f>SUM(BK221:BK228)</f>
        <v>0</v>
      </c>
    </row>
    <row r="221" s="2" customFormat="1" ht="16.5" customHeight="1">
      <c r="A221" s="41"/>
      <c r="B221" s="42"/>
      <c r="C221" s="208" t="s">
        <v>278</v>
      </c>
      <c r="D221" s="208" t="s">
        <v>123</v>
      </c>
      <c r="E221" s="209" t="s">
        <v>226</v>
      </c>
      <c r="F221" s="210" t="s">
        <v>227</v>
      </c>
      <c r="G221" s="211" t="s">
        <v>126</v>
      </c>
      <c r="H221" s="212">
        <v>2</v>
      </c>
      <c r="I221" s="213"/>
      <c r="J221" s="214">
        <f>ROUND(I221*H221,2)</f>
        <v>0</v>
      </c>
      <c r="K221" s="215"/>
      <c r="L221" s="47"/>
      <c r="M221" s="216" t="s">
        <v>19</v>
      </c>
      <c r="N221" s="217" t="s">
        <v>43</v>
      </c>
      <c r="O221" s="87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0" t="s">
        <v>127</v>
      </c>
      <c r="AT221" s="220" t="s">
        <v>123</v>
      </c>
      <c r="AU221" s="220" t="s">
        <v>82</v>
      </c>
      <c r="AY221" s="20" t="s">
        <v>121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20" t="s">
        <v>80</v>
      </c>
      <c r="BK221" s="221">
        <f>ROUND(I221*H221,2)</f>
        <v>0</v>
      </c>
      <c r="BL221" s="20" t="s">
        <v>127</v>
      </c>
      <c r="BM221" s="220" t="s">
        <v>549</v>
      </c>
    </row>
    <row r="222" s="2" customFormat="1">
      <c r="A222" s="41"/>
      <c r="B222" s="42"/>
      <c r="C222" s="43"/>
      <c r="D222" s="222" t="s">
        <v>129</v>
      </c>
      <c r="E222" s="43"/>
      <c r="F222" s="223" t="s">
        <v>229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129</v>
      </c>
      <c r="AU222" s="20" t="s">
        <v>82</v>
      </c>
    </row>
    <row r="223" s="2" customFormat="1" ht="16.5" customHeight="1">
      <c r="A223" s="41"/>
      <c r="B223" s="42"/>
      <c r="C223" s="260" t="s">
        <v>283</v>
      </c>
      <c r="D223" s="260" t="s">
        <v>199</v>
      </c>
      <c r="E223" s="261" t="s">
        <v>231</v>
      </c>
      <c r="F223" s="262" t="s">
        <v>232</v>
      </c>
      <c r="G223" s="263" t="s">
        <v>126</v>
      </c>
      <c r="H223" s="264">
        <v>2.1000000000000001</v>
      </c>
      <c r="I223" s="265"/>
      <c r="J223" s="266">
        <f>ROUND(I223*H223,2)</f>
        <v>0</v>
      </c>
      <c r="K223" s="267"/>
      <c r="L223" s="268"/>
      <c r="M223" s="269" t="s">
        <v>19</v>
      </c>
      <c r="N223" s="270" t="s">
        <v>43</v>
      </c>
      <c r="O223" s="87"/>
      <c r="P223" s="218">
        <f>O223*H223</f>
        <v>0</v>
      </c>
      <c r="Q223" s="218">
        <v>0.050939999999999999</v>
      </c>
      <c r="R223" s="218">
        <f>Q223*H223</f>
        <v>0.106974</v>
      </c>
      <c r="S223" s="218">
        <v>0</v>
      </c>
      <c r="T223" s="219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0" t="s">
        <v>169</v>
      </c>
      <c r="AT223" s="220" t="s">
        <v>199</v>
      </c>
      <c r="AU223" s="220" t="s">
        <v>82</v>
      </c>
      <c r="AY223" s="20" t="s">
        <v>121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20" t="s">
        <v>80</v>
      </c>
      <c r="BK223" s="221">
        <f>ROUND(I223*H223,2)</f>
        <v>0</v>
      </c>
      <c r="BL223" s="20" t="s">
        <v>127</v>
      </c>
      <c r="BM223" s="220" t="s">
        <v>550</v>
      </c>
    </row>
    <row r="224" s="2" customFormat="1" ht="21.75" customHeight="1">
      <c r="A224" s="41"/>
      <c r="B224" s="42"/>
      <c r="C224" s="208" t="s">
        <v>288</v>
      </c>
      <c r="D224" s="208" t="s">
        <v>123</v>
      </c>
      <c r="E224" s="209" t="s">
        <v>551</v>
      </c>
      <c r="F224" s="210" t="s">
        <v>552</v>
      </c>
      <c r="G224" s="211" t="s">
        <v>139</v>
      </c>
      <c r="H224" s="212">
        <v>3.0640000000000001</v>
      </c>
      <c r="I224" s="213"/>
      <c r="J224" s="214">
        <f>ROUND(I224*H224,2)</f>
        <v>0</v>
      </c>
      <c r="K224" s="215"/>
      <c r="L224" s="47"/>
      <c r="M224" s="216" t="s">
        <v>19</v>
      </c>
      <c r="N224" s="217" t="s">
        <v>43</v>
      </c>
      <c r="O224" s="87"/>
      <c r="P224" s="218">
        <f>O224*H224</f>
        <v>0</v>
      </c>
      <c r="Q224" s="218">
        <v>2.1600000000000001</v>
      </c>
      <c r="R224" s="218">
        <f>Q224*H224</f>
        <v>6.6182400000000001</v>
      </c>
      <c r="S224" s="218">
        <v>0</v>
      </c>
      <c r="T224" s="21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0" t="s">
        <v>127</v>
      </c>
      <c r="AT224" s="220" t="s">
        <v>123</v>
      </c>
      <c r="AU224" s="220" t="s">
        <v>82</v>
      </c>
      <c r="AY224" s="20" t="s">
        <v>121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20" t="s">
        <v>80</v>
      </c>
      <c r="BK224" s="221">
        <f>ROUND(I224*H224,2)</f>
        <v>0</v>
      </c>
      <c r="BL224" s="20" t="s">
        <v>127</v>
      </c>
      <c r="BM224" s="220" t="s">
        <v>553</v>
      </c>
    </row>
    <row r="225" s="2" customFormat="1">
      <c r="A225" s="41"/>
      <c r="B225" s="42"/>
      <c r="C225" s="43"/>
      <c r="D225" s="222" t="s">
        <v>129</v>
      </c>
      <c r="E225" s="43"/>
      <c r="F225" s="223" t="s">
        <v>554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129</v>
      </c>
      <c r="AU225" s="20" t="s">
        <v>82</v>
      </c>
    </row>
    <row r="226" s="13" customFormat="1">
      <c r="A226" s="13"/>
      <c r="B226" s="227"/>
      <c r="C226" s="228"/>
      <c r="D226" s="229" t="s">
        <v>142</v>
      </c>
      <c r="E226" s="230" t="s">
        <v>19</v>
      </c>
      <c r="F226" s="231" t="s">
        <v>555</v>
      </c>
      <c r="G226" s="228"/>
      <c r="H226" s="232">
        <v>2.3889999999999998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142</v>
      </c>
      <c r="AU226" s="238" t="s">
        <v>82</v>
      </c>
      <c r="AV226" s="13" t="s">
        <v>82</v>
      </c>
      <c r="AW226" s="13" t="s">
        <v>32</v>
      </c>
      <c r="AX226" s="13" t="s">
        <v>72</v>
      </c>
      <c r="AY226" s="238" t="s">
        <v>121</v>
      </c>
    </row>
    <row r="227" s="13" customFormat="1">
      <c r="A227" s="13"/>
      <c r="B227" s="227"/>
      <c r="C227" s="228"/>
      <c r="D227" s="229" t="s">
        <v>142</v>
      </c>
      <c r="E227" s="230" t="s">
        <v>19</v>
      </c>
      <c r="F227" s="231" t="s">
        <v>556</v>
      </c>
      <c r="G227" s="228"/>
      <c r="H227" s="232">
        <v>0.67500000000000004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142</v>
      </c>
      <c r="AU227" s="238" t="s">
        <v>82</v>
      </c>
      <c r="AV227" s="13" t="s">
        <v>82</v>
      </c>
      <c r="AW227" s="13" t="s">
        <v>32</v>
      </c>
      <c r="AX227" s="13" t="s">
        <v>72</v>
      </c>
      <c r="AY227" s="238" t="s">
        <v>121</v>
      </c>
    </row>
    <row r="228" s="14" customFormat="1">
      <c r="A228" s="14"/>
      <c r="B228" s="239"/>
      <c r="C228" s="240"/>
      <c r="D228" s="229" t="s">
        <v>142</v>
      </c>
      <c r="E228" s="241" t="s">
        <v>19</v>
      </c>
      <c r="F228" s="242" t="s">
        <v>144</v>
      </c>
      <c r="G228" s="240"/>
      <c r="H228" s="243">
        <v>3.0640000000000001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142</v>
      </c>
      <c r="AU228" s="249" t="s">
        <v>82</v>
      </c>
      <c r="AV228" s="14" t="s">
        <v>127</v>
      </c>
      <c r="AW228" s="14" t="s">
        <v>32</v>
      </c>
      <c r="AX228" s="14" t="s">
        <v>80</v>
      </c>
      <c r="AY228" s="249" t="s">
        <v>121</v>
      </c>
    </row>
    <row r="229" s="12" customFormat="1" ht="22.8" customHeight="1">
      <c r="A229" s="12"/>
      <c r="B229" s="192"/>
      <c r="C229" s="193"/>
      <c r="D229" s="194" t="s">
        <v>71</v>
      </c>
      <c r="E229" s="206" t="s">
        <v>136</v>
      </c>
      <c r="F229" s="206" t="s">
        <v>557</v>
      </c>
      <c r="G229" s="193"/>
      <c r="H229" s="193"/>
      <c r="I229" s="196"/>
      <c r="J229" s="207">
        <f>BK229</f>
        <v>0</v>
      </c>
      <c r="K229" s="193"/>
      <c r="L229" s="198"/>
      <c r="M229" s="199"/>
      <c r="N229" s="200"/>
      <c r="O229" s="200"/>
      <c r="P229" s="201">
        <f>SUM(P230:P246)</f>
        <v>0</v>
      </c>
      <c r="Q229" s="200"/>
      <c r="R229" s="201">
        <f>SUM(R230:R246)</f>
        <v>2.5728599999999999</v>
      </c>
      <c r="S229" s="200"/>
      <c r="T229" s="202">
        <f>SUM(T230:T246)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3" t="s">
        <v>80</v>
      </c>
      <c r="AT229" s="204" t="s">
        <v>71</v>
      </c>
      <c r="AU229" s="204" t="s">
        <v>80</v>
      </c>
      <c r="AY229" s="203" t="s">
        <v>121</v>
      </c>
      <c r="BK229" s="205">
        <f>SUM(BK230:BK246)</f>
        <v>0</v>
      </c>
    </row>
    <row r="230" s="2" customFormat="1" ht="16.5" customHeight="1">
      <c r="A230" s="41"/>
      <c r="B230" s="42"/>
      <c r="C230" s="208" t="s">
        <v>293</v>
      </c>
      <c r="D230" s="208" t="s">
        <v>123</v>
      </c>
      <c r="E230" s="209" t="s">
        <v>558</v>
      </c>
      <c r="F230" s="210" t="s">
        <v>559</v>
      </c>
      <c r="G230" s="211" t="s">
        <v>276</v>
      </c>
      <c r="H230" s="212">
        <v>1</v>
      </c>
      <c r="I230" s="213"/>
      <c r="J230" s="214">
        <f>ROUND(I230*H230,2)</f>
        <v>0</v>
      </c>
      <c r="K230" s="215"/>
      <c r="L230" s="47"/>
      <c r="M230" s="216" t="s">
        <v>19</v>
      </c>
      <c r="N230" s="217" t="s">
        <v>43</v>
      </c>
      <c r="O230" s="87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0" t="s">
        <v>127</v>
      </c>
      <c r="AT230" s="220" t="s">
        <v>123</v>
      </c>
      <c r="AU230" s="220" t="s">
        <v>82</v>
      </c>
      <c r="AY230" s="20" t="s">
        <v>121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20" t="s">
        <v>80</v>
      </c>
      <c r="BK230" s="221">
        <f>ROUND(I230*H230,2)</f>
        <v>0</v>
      </c>
      <c r="BL230" s="20" t="s">
        <v>127</v>
      </c>
      <c r="BM230" s="220" t="s">
        <v>560</v>
      </c>
    </row>
    <row r="231" s="2" customFormat="1">
      <c r="A231" s="41"/>
      <c r="B231" s="42"/>
      <c r="C231" s="43"/>
      <c r="D231" s="222" t="s">
        <v>129</v>
      </c>
      <c r="E231" s="43"/>
      <c r="F231" s="223" t="s">
        <v>561</v>
      </c>
      <c r="G231" s="43"/>
      <c r="H231" s="43"/>
      <c r="I231" s="224"/>
      <c r="J231" s="43"/>
      <c r="K231" s="43"/>
      <c r="L231" s="47"/>
      <c r="M231" s="225"/>
      <c r="N231" s="226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129</v>
      </c>
      <c r="AU231" s="20" t="s">
        <v>82</v>
      </c>
    </row>
    <row r="232" s="2" customFormat="1" ht="16.5" customHeight="1">
      <c r="A232" s="41"/>
      <c r="B232" s="42"/>
      <c r="C232" s="260" t="s">
        <v>298</v>
      </c>
      <c r="D232" s="260" t="s">
        <v>199</v>
      </c>
      <c r="E232" s="261" t="s">
        <v>562</v>
      </c>
      <c r="F232" s="262" t="s">
        <v>563</v>
      </c>
      <c r="G232" s="263" t="s">
        <v>276</v>
      </c>
      <c r="H232" s="264">
        <v>1</v>
      </c>
      <c r="I232" s="265"/>
      <c r="J232" s="266">
        <f>ROUND(I232*H232,2)</f>
        <v>0</v>
      </c>
      <c r="K232" s="267"/>
      <c r="L232" s="268"/>
      <c r="M232" s="269" t="s">
        <v>19</v>
      </c>
      <c r="N232" s="270" t="s">
        <v>43</v>
      </c>
      <c r="O232" s="87"/>
      <c r="P232" s="218">
        <f>O232*H232</f>
        <v>0</v>
      </c>
      <c r="Q232" s="218">
        <v>1.78</v>
      </c>
      <c r="R232" s="218">
        <f>Q232*H232</f>
        <v>1.78</v>
      </c>
      <c r="S232" s="218">
        <v>0</v>
      </c>
      <c r="T232" s="219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0" t="s">
        <v>169</v>
      </c>
      <c r="AT232" s="220" t="s">
        <v>199</v>
      </c>
      <c r="AU232" s="220" t="s">
        <v>82</v>
      </c>
      <c r="AY232" s="20" t="s">
        <v>121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20" t="s">
        <v>80</v>
      </c>
      <c r="BK232" s="221">
        <f>ROUND(I232*H232,2)</f>
        <v>0</v>
      </c>
      <c r="BL232" s="20" t="s">
        <v>127</v>
      </c>
      <c r="BM232" s="220" t="s">
        <v>564</v>
      </c>
    </row>
    <row r="233" s="2" customFormat="1" ht="16.5" customHeight="1">
      <c r="A233" s="41"/>
      <c r="B233" s="42"/>
      <c r="C233" s="260" t="s">
        <v>303</v>
      </c>
      <c r="D233" s="260" t="s">
        <v>199</v>
      </c>
      <c r="E233" s="261" t="s">
        <v>565</v>
      </c>
      <c r="F233" s="262" t="s">
        <v>566</v>
      </c>
      <c r="G233" s="263" t="s">
        <v>276</v>
      </c>
      <c r="H233" s="264">
        <v>1</v>
      </c>
      <c r="I233" s="265"/>
      <c r="J233" s="266">
        <f>ROUND(I233*H233,2)</f>
        <v>0</v>
      </c>
      <c r="K233" s="267"/>
      <c r="L233" s="268"/>
      <c r="M233" s="269" t="s">
        <v>19</v>
      </c>
      <c r="N233" s="270" t="s">
        <v>43</v>
      </c>
      <c r="O233" s="87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0" t="s">
        <v>169</v>
      </c>
      <c r="AT233" s="220" t="s">
        <v>199</v>
      </c>
      <c r="AU233" s="220" t="s">
        <v>82</v>
      </c>
      <c r="AY233" s="20" t="s">
        <v>121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20" t="s">
        <v>80</v>
      </c>
      <c r="BK233" s="221">
        <f>ROUND(I233*H233,2)</f>
        <v>0</v>
      </c>
      <c r="BL233" s="20" t="s">
        <v>127</v>
      </c>
      <c r="BM233" s="220" t="s">
        <v>567</v>
      </c>
    </row>
    <row r="234" s="2" customFormat="1" ht="16.5" customHeight="1">
      <c r="A234" s="41"/>
      <c r="B234" s="42"/>
      <c r="C234" s="260" t="s">
        <v>308</v>
      </c>
      <c r="D234" s="260" t="s">
        <v>199</v>
      </c>
      <c r="E234" s="261" t="s">
        <v>568</v>
      </c>
      <c r="F234" s="262" t="s">
        <v>569</v>
      </c>
      <c r="G234" s="263" t="s">
        <v>276</v>
      </c>
      <c r="H234" s="264">
        <v>1</v>
      </c>
      <c r="I234" s="265"/>
      <c r="J234" s="266">
        <f>ROUND(I234*H234,2)</f>
        <v>0</v>
      </c>
      <c r="K234" s="267"/>
      <c r="L234" s="268"/>
      <c r="M234" s="269" t="s">
        <v>19</v>
      </c>
      <c r="N234" s="270" t="s">
        <v>43</v>
      </c>
      <c r="O234" s="87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0" t="s">
        <v>169</v>
      </c>
      <c r="AT234" s="220" t="s">
        <v>199</v>
      </c>
      <c r="AU234" s="220" t="s">
        <v>82</v>
      </c>
      <c r="AY234" s="20" t="s">
        <v>121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20" t="s">
        <v>80</v>
      </c>
      <c r="BK234" s="221">
        <f>ROUND(I234*H234,2)</f>
        <v>0</v>
      </c>
      <c r="BL234" s="20" t="s">
        <v>127</v>
      </c>
      <c r="BM234" s="220" t="s">
        <v>570</v>
      </c>
    </row>
    <row r="235" s="2" customFormat="1" ht="16.5" customHeight="1">
      <c r="A235" s="41"/>
      <c r="B235" s="42"/>
      <c r="C235" s="208" t="s">
        <v>314</v>
      </c>
      <c r="D235" s="208" t="s">
        <v>123</v>
      </c>
      <c r="E235" s="209" t="s">
        <v>571</v>
      </c>
      <c r="F235" s="210" t="s">
        <v>572</v>
      </c>
      <c r="G235" s="211" t="s">
        <v>139</v>
      </c>
      <c r="H235" s="212">
        <v>6.5270000000000001</v>
      </c>
      <c r="I235" s="213"/>
      <c r="J235" s="214">
        <f>ROUND(I235*H235,2)</f>
        <v>0</v>
      </c>
      <c r="K235" s="215"/>
      <c r="L235" s="47"/>
      <c r="M235" s="216" t="s">
        <v>19</v>
      </c>
      <c r="N235" s="217" t="s">
        <v>43</v>
      </c>
      <c r="O235" s="87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0" t="s">
        <v>127</v>
      </c>
      <c r="AT235" s="220" t="s">
        <v>123</v>
      </c>
      <c r="AU235" s="220" t="s">
        <v>82</v>
      </c>
      <c r="AY235" s="20" t="s">
        <v>121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20" t="s">
        <v>80</v>
      </c>
      <c r="BK235" s="221">
        <f>ROUND(I235*H235,2)</f>
        <v>0</v>
      </c>
      <c r="BL235" s="20" t="s">
        <v>127</v>
      </c>
      <c r="BM235" s="220" t="s">
        <v>573</v>
      </c>
    </row>
    <row r="236" s="2" customFormat="1">
      <c r="A236" s="41"/>
      <c r="B236" s="42"/>
      <c r="C236" s="43"/>
      <c r="D236" s="222" t="s">
        <v>129</v>
      </c>
      <c r="E236" s="43"/>
      <c r="F236" s="223" t="s">
        <v>574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129</v>
      </c>
      <c r="AU236" s="20" t="s">
        <v>82</v>
      </c>
    </row>
    <row r="237" s="13" customFormat="1">
      <c r="A237" s="13"/>
      <c r="B237" s="227"/>
      <c r="C237" s="228"/>
      <c r="D237" s="229" t="s">
        <v>142</v>
      </c>
      <c r="E237" s="230" t="s">
        <v>19</v>
      </c>
      <c r="F237" s="231" t="s">
        <v>575</v>
      </c>
      <c r="G237" s="228"/>
      <c r="H237" s="232">
        <v>6.5270000000000001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142</v>
      </c>
      <c r="AU237" s="238" t="s">
        <v>82</v>
      </c>
      <c r="AV237" s="13" t="s">
        <v>82</v>
      </c>
      <c r="AW237" s="13" t="s">
        <v>32</v>
      </c>
      <c r="AX237" s="13" t="s">
        <v>80</v>
      </c>
      <c r="AY237" s="238" t="s">
        <v>121</v>
      </c>
    </row>
    <row r="238" s="2" customFormat="1" ht="16.5" customHeight="1">
      <c r="A238" s="41"/>
      <c r="B238" s="42"/>
      <c r="C238" s="208" t="s">
        <v>321</v>
      </c>
      <c r="D238" s="208" t="s">
        <v>123</v>
      </c>
      <c r="E238" s="209" t="s">
        <v>576</v>
      </c>
      <c r="F238" s="210" t="s">
        <v>577</v>
      </c>
      <c r="G238" s="211" t="s">
        <v>276</v>
      </c>
      <c r="H238" s="212">
        <v>1</v>
      </c>
      <c r="I238" s="213"/>
      <c r="J238" s="214">
        <f>ROUND(I238*H238,2)</f>
        <v>0</v>
      </c>
      <c r="K238" s="215"/>
      <c r="L238" s="47"/>
      <c r="M238" s="216" t="s">
        <v>19</v>
      </c>
      <c r="N238" s="217" t="s">
        <v>43</v>
      </c>
      <c r="O238" s="87"/>
      <c r="P238" s="218">
        <f>O238*H238</f>
        <v>0</v>
      </c>
      <c r="Q238" s="218">
        <v>0.010189999999999999</v>
      </c>
      <c r="R238" s="218">
        <f>Q238*H238</f>
        <v>0.010189999999999999</v>
      </c>
      <c r="S238" s="218">
        <v>0</v>
      </c>
      <c r="T238" s="219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0" t="s">
        <v>127</v>
      </c>
      <c r="AT238" s="220" t="s">
        <v>123</v>
      </c>
      <c r="AU238" s="220" t="s">
        <v>82</v>
      </c>
      <c r="AY238" s="20" t="s">
        <v>121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20" t="s">
        <v>80</v>
      </c>
      <c r="BK238" s="221">
        <f>ROUND(I238*H238,2)</f>
        <v>0</v>
      </c>
      <c r="BL238" s="20" t="s">
        <v>127</v>
      </c>
      <c r="BM238" s="220" t="s">
        <v>578</v>
      </c>
    </row>
    <row r="239" s="2" customFormat="1">
      <c r="A239" s="41"/>
      <c r="B239" s="42"/>
      <c r="C239" s="43"/>
      <c r="D239" s="222" t="s">
        <v>129</v>
      </c>
      <c r="E239" s="43"/>
      <c r="F239" s="223" t="s">
        <v>579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129</v>
      </c>
      <c r="AU239" s="20" t="s">
        <v>82</v>
      </c>
    </row>
    <row r="240" s="2" customFormat="1" ht="16.5" customHeight="1">
      <c r="A240" s="41"/>
      <c r="B240" s="42"/>
      <c r="C240" s="260" t="s">
        <v>580</v>
      </c>
      <c r="D240" s="260" t="s">
        <v>199</v>
      </c>
      <c r="E240" s="261" t="s">
        <v>581</v>
      </c>
      <c r="F240" s="262" t="s">
        <v>582</v>
      </c>
      <c r="G240" s="263" t="s">
        <v>276</v>
      </c>
      <c r="H240" s="264">
        <v>1</v>
      </c>
      <c r="I240" s="265"/>
      <c r="J240" s="266">
        <f>ROUND(I240*H240,2)</f>
        <v>0</v>
      </c>
      <c r="K240" s="267"/>
      <c r="L240" s="268"/>
      <c r="M240" s="269" t="s">
        <v>19</v>
      </c>
      <c r="N240" s="270" t="s">
        <v>43</v>
      </c>
      <c r="O240" s="87"/>
      <c r="P240" s="218">
        <f>O240*H240</f>
        <v>0</v>
      </c>
      <c r="Q240" s="218">
        <v>0.254</v>
      </c>
      <c r="R240" s="218">
        <f>Q240*H240</f>
        <v>0.254</v>
      </c>
      <c r="S240" s="218">
        <v>0</v>
      </c>
      <c r="T240" s="21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0" t="s">
        <v>169</v>
      </c>
      <c r="AT240" s="220" t="s">
        <v>199</v>
      </c>
      <c r="AU240" s="220" t="s">
        <v>82</v>
      </c>
      <c r="AY240" s="20" t="s">
        <v>121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20" t="s">
        <v>80</v>
      </c>
      <c r="BK240" s="221">
        <f>ROUND(I240*H240,2)</f>
        <v>0</v>
      </c>
      <c r="BL240" s="20" t="s">
        <v>127</v>
      </c>
      <c r="BM240" s="220" t="s">
        <v>583</v>
      </c>
    </row>
    <row r="241" s="2" customFormat="1" ht="16.5" customHeight="1">
      <c r="A241" s="41"/>
      <c r="B241" s="42"/>
      <c r="C241" s="208" t="s">
        <v>584</v>
      </c>
      <c r="D241" s="208" t="s">
        <v>123</v>
      </c>
      <c r="E241" s="209" t="s">
        <v>585</v>
      </c>
      <c r="F241" s="210" t="s">
        <v>586</v>
      </c>
      <c r="G241" s="211" t="s">
        <v>276</v>
      </c>
      <c r="H241" s="212">
        <v>1</v>
      </c>
      <c r="I241" s="213"/>
      <c r="J241" s="214">
        <f>ROUND(I241*H241,2)</f>
        <v>0</v>
      </c>
      <c r="K241" s="215"/>
      <c r="L241" s="47"/>
      <c r="M241" s="216" t="s">
        <v>19</v>
      </c>
      <c r="N241" s="217" t="s">
        <v>43</v>
      </c>
      <c r="O241" s="87"/>
      <c r="P241" s="218">
        <f>O241*H241</f>
        <v>0</v>
      </c>
      <c r="Q241" s="218">
        <v>0.039269999999999999</v>
      </c>
      <c r="R241" s="218">
        <f>Q241*H241</f>
        <v>0.039269999999999999</v>
      </c>
      <c r="S241" s="218">
        <v>0</v>
      </c>
      <c r="T241" s="21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0" t="s">
        <v>127</v>
      </c>
      <c r="AT241" s="220" t="s">
        <v>123</v>
      </c>
      <c r="AU241" s="220" t="s">
        <v>82</v>
      </c>
      <c r="AY241" s="20" t="s">
        <v>121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20" t="s">
        <v>80</v>
      </c>
      <c r="BK241" s="221">
        <f>ROUND(I241*H241,2)</f>
        <v>0</v>
      </c>
      <c r="BL241" s="20" t="s">
        <v>127</v>
      </c>
      <c r="BM241" s="220" t="s">
        <v>587</v>
      </c>
    </row>
    <row r="242" s="2" customFormat="1">
      <c r="A242" s="41"/>
      <c r="B242" s="42"/>
      <c r="C242" s="43"/>
      <c r="D242" s="222" t="s">
        <v>129</v>
      </c>
      <c r="E242" s="43"/>
      <c r="F242" s="223" t="s">
        <v>588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129</v>
      </c>
      <c r="AU242" s="20" t="s">
        <v>82</v>
      </c>
    </row>
    <row r="243" s="2" customFormat="1" ht="21.75" customHeight="1">
      <c r="A243" s="41"/>
      <c r="B243" s="42"/>
      <c r="C243" s="260" t="s">
        <v>589</v>
      </c>
      <c r="D243" s="260" t="s">
        <v>199</v>
      </c>
      <c r="E243" s="261" t="s">
        <v>590</v>
      </c>
      <c r="F243" s="262" t="s">
        <v>591</v>
      </c>
      <c r="G243" s="263" t="s">
        <v>276</v>
      </c>
      <c r="H243" s="264">
        <v>1</v>
      </c>
      <c r="I243" s="265"/>
      <c r="J243" s="266">
        <f>ROUND(I243*H243,2)</f>
        <v>0</v>
      </c>
      <c r="K243" s="267"/>
      <c r="L243" s="268"/>
      <c r="M243" s="269" t="s">
        <v>19</v>
      </c>
      <c r="N243" s="270" t="s">
        <v>43</v>
      </c>
      <c r="O243" s="87"/>
      <c r="P243" s="218">
        <f>O243*H243</f>
        <v>0</v>
      </c>
      <c r="Q243" s="218">
        <v>0.48399999999999999</v>
      </c>
      <c r="R243" s="218">
        <f>Q243*H243</f>
        <v>0.48399999999999999</v>
      </c>
      <c r="S243" s="218">
        <v>0</v>
      </c>
      <c r="T243" s="21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0" t="s">
        <v>169</v>
      </c>
      <c r="AT243" s="220" t="s">
        <v>199</v>
      </c>
      <c r="AU243" s="220" t="s">
        <v>82</v>
      </c>
      <c r="AY243" s="20" t="s">
        <v>121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20" t="s">
        <v>80</v>
      </c>
      <c r="BK243" s="221">
        <f>ROUND(I243*H243,2)</f>
        <v>0</v>
      </c>
      <c r="BL243" s="20" t="s">
        <v>127</v>
      </c>
      <c r="BM243" s="220" t="s">
        <v>592</v>
      </c>
    </row>
    <row r="244" s="2" customFormat="1" ht="24.15" customHeight="1">
      <c r="A244" s="41"/>
      <c r="B244" s="42"/>
      <c r="C244" s="208" t="s">
        <v>593</v>
      </c>
      <c r="D244" s="208" t="s">
        <v>123</v>
      </c>
      <c r="E244" s="209" t="s">
        <v>594</v>
      </c>
      <c r="F244" s="210" t="s">
        <v>595</v>
      </c>
      <c r="G244" s="211" t="s">
        <v>276</v>
      </c>
      <c r="H244" s="212">
        <v>1</v>
      </c>
      <c r="I244" s="213"/>
      <c r="J244" s="214">
        <f>ROUND(I244*H244,2)</f>
        <v>0</v>
      </c>
      <c r="K244" s="215"/>
      <c r="L244" s="47"/>
      <c r="M244" s="216" t="s">
        <v>19</v>
      </c>
      <c r="N244" s="217" t="s">
        <v>43</v>
      </c>
      <c r="O244" s="87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0" t="s">
        <v>127</v>
      </c>
      <c r="AT244" s="220" t="s">
        <v>123</v>
      </c>
      <c r="AU244" s="220" t="s">
        <v>82</v>
      </c>
      <c r="AY244" s="20" t="s">
        <v>121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20" t="s">
        <v>80</v>
      </c>
      <c r="BK244" s="221">
        <f>ROUND(I244*H244,2)</f>
        <v>0</v>
      </c>
      <c r="BL244" s="20" t="s">
        <v>127</v>
      </c>
      <c r="BM244" s="220" t="s">
        <v>596</v>
      </c>
    </row>
    <row r="245" s="2" customFormat="1">
      <c r="A245" s="41"/>
      <c r="B245" s="42"/>
      <c r="C245" s="43"/>
      <c r="D245" s="222" t="s">
        <v>129</v>
      </c>
      <c r="E245" s="43"/>
      <c r="F245" s="223" t="s">
        <v>597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129</v>
      </c>
      <c r="AU245" s="20" t="s">
        <v>82</v>
      </c>
    </row>
    <row r="246" s="2" customFormat="1" ht="16.5" customHeight="1">
      <c r="A246" s="41"/>
      <c r="B246" s="42"/>
      <c r="C246" s="260" t="s">
        <v>598</v>
      </c>
      <c r="D246" s="260" t="s">
        <v>199</v>
      </c>
      <c r="E246" s="261" t="s">
        <v>599</v>
      </c>
      <c r="F246" s="262" t="s">
        <v>600</v>
      </c>
      <c r="G246" s="263" t="s">
        <v>276</v>
      </c>
      <c r="H246" s="264">
        <v>1</v>
      </c>
      <c r="I246" s="265"/>
      <c r="J246" s="266">
        <f>ROUND(I246*H246,2)</f>
        <v>0</v>
      </c>
      <c r="K246" s="267"/>
      <c r="L246" s="268"/>
      <c r="M246" s="269" t="s">
        <v>19</v>
      </c>
      <c r="N246" s="270" t="s">
        <v>43</v>
      </c>
      <c r="O246" s="87"/>
      <c r="P246" s="218">
        <f>O246*H246</f>
        <v>0</v>
      </c>
      <c r="Q246" s="218">
        <v>0.0054000000000000003</v>
      </c>
      <c r="R246" s="218">
        <f>Q246*H246</f>
        <v>0.0054000000000000003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169</v>
      </c>
      <c r="AT246" s="220" t="s">
        <v>199</v>
      </c>
      <c r="AU246" s="220" t="s">
        <v>82</v>
      </c>
      <c r="AY246" s="20" t="s">
        <v>121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80</v>
      </c>
      <c r="BK246" s="221">
        <f>ROUND(I246*H246,2)</f>
        <v>0</v>
      </c>
      <c r="BL246" s="20" t="s">
        <v>127</v>
      </c>
      <c r="BM246" s="220" t="s">
        <v>601</v>
      </c>
    </row>
    <row r="247" s="12" customFormat="1" ht="22.8" customHeight="1">
      <c r="A247" s="12"/>
      <c r="B247" s="192"/>
      <c r="C247" s="193"/>
      <c r="D247" s="194" t="s">
        <v>71</v>
      </c>
      <c r="E247" s="206" t="s">
        <v>127</v>
      </c>
      <c r="F247" s="206" t="s">
        <v>250</v>
      </c>
      <c r="G247" s="193"/>
      <c r="H247" s="193"/>
      <c r="I247" s="196"/>
      <c r="J247" s="207">
        <f>BK247</f>
        <v>0</v>
      </c>
      <c r="K247" s="193"/>
      <c r="L247" s="198"/>
      <c r="M247" s="199"/>
      <c r="N247" s="200"/>
      <c r="O247" s="200"/>
      <c r="P247" s="201">
        <f>SUM(P248:P275)</f>
        <v>0</v>
      </c>
      <c r="Q247" s="200"/>
      <c r="R247" s="201">
        <f>SUM(R248:R275)</f>
        <v>0.40856524</v>
      </c>
      <c r="S247" s="200"/>
      <c r="T247" s="202">
        <f>SUM(T248:T275)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3" t="s">
        <v>80</v>
      </c>
      <c r="AT247" s="204" t="s">
        <v>71</v>
      </c>
      <c r="AU247" s="204" t="s">
        <v>80</v>
      </c>
      <c r="AY247" s="203" t="s">
        <v>121</v>
      </c>
      <c r="BK247" s="205">
        <f>SUM(BK248:BK275)</f>
        <v>0</v>
      </c>
    </row>
    <row r="248" s="2" customFormat="1" ht="21.75" customHeight="1">
      <c r="A248" s="41"/>
      <c r="B248" s="42"/>
      <c r="C248" s="208" t="s">
        <v>602</v>
      </c>
      <c r="D248" s="208" t="s">
        <v>123</v>
      </c>
      <c r="E248" s="209" t="s">
        <v>252</v>
      </c>
      <c r="F248" s="210" t="s">
        <v>253</v>
      </c>
      <c r="G248" s="211" t="s">
        <v>139</v>
      </c>
      <c r="H248" s="212">
        <v>17.789999999999999</v>
      </c>
      <c r="I248" s="213"/>
      <c r="J248" s="214">
        <f>ROUND(I248*H248,2)</f>
        <v>0</v>
      </c>
      <c r="K248" s="215"/>
      <c r="L248" s="47"/>
      <c r="M248" s="216" t="s">
        <v>19</v>
      </c>
      <c r="N248" s="217" t="s">
        <v>43</v>
      </c>
      <c r="O248" s="87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0" t="s">
        <v>127</v>
      </c>
      <c r="AT248" s="220" t="s">
        <v>123</v>
      </c>
      <c r="AU248" s="220" t="s">
        <v>82</v>
      </c>
      <c r="AY248" s="20" t="s">
        <v>121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20" t="s">
        <v>80</v>
      </c>
      <c r="BK248" s="221">
        <f>ROUND(I248*H248,2)</f>
        <v>0</v>
      </c>
      <c r="BL248" s="20" t="s">
        <v>127</v>
      </c>
      <c r="BM248" s="220" t="s">
        <v>603</v>
      </c>
    </row>
    <row r="249" s="2" customFormat="1">
      <c r="A249" s="41"/>
      <c r="B249" s="42"/>
      <c r="C249" s="43"/>
      <c r="D249" s="222" t="s">
        <v>129</v>
      </c>
      <c r="E249" s="43"/>
      <c r="F249" s="223" t="s">
        <v>255</v>
      </c>
      <c r="G249" s="43"/>
      <c r="H249" s="43"/>
      <c r="I249" s="224"/>
      <c r="J249" s="43"/>
      <c r="K249" s="43"/>
      <c r="L249" s="47"/>
      <c r="M249" s="225"/>
      <c r="N249" s="226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129</v>
      </c>
      <c r="AU249" s="20" t="s">
        <v>82</v>
      </c>
    </row>
    <row r="250" s="13" customFormat="1">
      <c r="A250" s="13"/>
      <c r="B250" s="227"/>
      <c r="C250" s="228"/>
      <c r="D250" s="229" t="s">
        <v>142</v>
      </c>
      <c r="E250" s="230" t="s">
        <v>19</v>
      </c>
      <c r="F250" s="231" t="s">
        <v>604</v>
      </c>
      <c r="G250" s="228"/>
      <c r="H250" s="232">
        <v>9.7899999999999991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142</v>
      </c>
      <c r="AU250" s="238" t="s">
        <v>82</v>
      </c>
      <c r="AV250" s="13" t="s">
        <v>82</v>
      </c>
      <c r="AW250" s="13" t="s">
        <v>32</v>
      </c>
      <c r="AX250" s="13" t="s">
        <v>72</v>
      </c>
      <c r="AY250" s="238" t="s">
        <v>121</v>
      </c>
    </row>
    <row r="251" s="13" customFormat="1">
      <c r="A251" s="13"/>
      <c r="B251" s="227"/>
      <c r="C251" s="228"/>
      <c r="D251" s="229" t="s">
        <v>142</v>
      </c>
      <c r="E251" s="230" t="s">
        <v>19</v>
      </c>
      <c r="F251" s="231" t="s">
        <v>605</v>
      </c>
      <c r="G251" s="228"/>
      <c r="H251" s="232">
        <v>8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142</v>
      </c>
      <c r="AU251" s="238" t="s">
        <v>82</v>
      </c>
      <c r="AV251" s="13" t="s">
        <v>82</v>
      </c>
      <c r="AW251" s="13" t="s">
        <v>32</v>
      </c>
      <c r="AX251" s="13" t="s">
        <v>72</v>
      </c>
      <c r="AY251" s="238" t="s">
        <v>121</v>
      </c>
    </row>
    <row r="252" s="14" customFormat="1">
      <c r="A252" s="14"/>
      <c r="B252" s="239"/>
      <c r="C252" s="240"/>
      <c r="D252" s="229" t="s">
        <v>142</v>
      </c>
      <c r="E252" s="241" t="s">
        <v>19</v>
      </c>
      <c r="F252" s="242" t="s">
        <v>144</v>
      </c>
      <c r="G252" s="240"/>
      <c r="H252" s="243">
        <v>17.789999999999999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142</v>
      </c>
      <c r="AU252" s="249" t="s">
        <v>82</v>
      </c>
      <c r="AV252" s="14" t="s">
        <v>127</v>
      </c>
      <c r="AW252" s="14" t="s">
        <v>32</v>
      </c>
      <c r="AX252" s="14" t="s">
        <v>80</v>
      </c>
      <c r="AY252" s="249" t="s">
        <v>121</v>
      </c>
    </row>
    <row r="253" s="2" customFormat="1" ht="16.5" customHeight="1">
      <c r="A253" s="41"/>
      <c r="B253" s="42"/>
      <c r="C253" s="208" t="s">
        <v>606</v>
      </c>
      <c r="D253" s="208" t="s">
        <v>123</v>
      </c>
      <c r="E253" s="209" t="s">
        <v>607</v>
      </c>
      <c r="F253" s="210" t="s">
        <v>608</v>
      </c>
      <c r="G253" s="211" t="s">
        <v>276</v>
      </c>
      <c r="H253" s="212">
        <v>2</v>
      </c>
      <c r="I253" s="213"/>
      <c r="J253" s="214">
        <f>ROUND(I253*H253,2)</f>
        <v>0</v>
      </c>
      <c r="K253" s="215"/>
      <c r="L253" s="47"/>
      <c r="M253" s="216" t="s">
        <v>19</v>
      </c>
      <c r="N253" s="217" t="s">
        <v>43</v>
      </c>
      <c r="O253" s="87"/>
      <c r="P253" s="218">
        <f>O253*H253</f>
        <v>0</v>
      </c>
      <c r="Q253" s="218">
        <v>0.087419999999999998</v>
      </c>
      <c r="R253" s="218">
        <f>Q253*H253</f>
        <v>0.17484</v>
      </c>
      <c r="S253" s="218">
        <v>0</v>
      </c>
      <c r="T253" s="219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0" t="s">
        <v>127</v>
      </c>
      <c r="AT253" s="220" t="s">
        <v>123</v>
      </c>
      <c r="AU253" s="220" t="s">
        <v>82</v>
      </c>
      <c r="AY253" s="20" t="s">
        <v>121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20" t="s">
        <v>80</v>
      </c>
      <c r="BK253" s="221">
        <f>ROUND(I253*H253,2)</f>
        <v>0</v>
      </c>
      <c r="BL253" s="20" t="s">
        <v>127</v>
      </c>
      <c r="BM253" s="220" t="s">
        <v>609</v>
      </c>
    </row>
    <row r="254" s="2" customFormat="1">
      <c r="A254" s="41"/>
      <c r="B254" s="42"/>
      <c r="C254" s="43"/>
      <c r="D254" s="222" t="s">
        <v>129</v>
      </c>
      <c r="E254" s="43"/>
      <c r="F254" s="223" t="s">
        <v>610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129</v>
      </c>
      <c r="AU254" s="20" t="s">
        <v>82</v>
      </c>
    </row>
    <row r="255" s="2" customFormat="1" ht="16.5" customHeight="1">
      <c r="A255" s="41"/>
      <c r="B255" s="42"/>
      <c r="C255" s="260" t="s">
        <v>611</v>
      </c>
      <c r="D255" s="260" t="s">
        <v>199</v>
      </c>
      <c r="E255" s="261" t="s">
        <v>612</v>
      </c>
      <c r="F255" s="262" t="s">
        <v>613</v>
      </c>
      <c r="G255" s="263" t="s">
        <v>276</v>
      </c>
      <c r="H255" s="264">
        <v>2</v>
      </c>
      <c r="I255" s="265"/>
      <c r="J255" s="266">
        <f>ROUND(I255*H255,2)</f>
        <v>0</v>
      </c>
      <c r="K255" s="267"/>
      <c r="L255" s="268"/>
      <c r="M255" s="269" t="s">
        <v>19</v>
      </c>
      <c r="N255" s="270" t="s">
        <v>43</v>
      </c>
      <c r="O255" s="87"/>
      <c r="P255" s="218">
        <f>O255*H255</f>
        <v>0</v>
      </c>
      <c r="Q255" s="218">
        <v>0.068000000000000005</v>
      </c>
      <c r="R255" s="218">
        <f>Q255*H255</f>
        <v>0.13600000000000001</v>
      </c>
      <c r="S255" s="218">
        <v>0</v>
      </c>
      <c r="T255" s="21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169</v>
      </c>
      <c r="AT255" s="220" t="s">
        <v>199</v>
      </c>
      <c r="AU255" s="220" t="s">
        <v>82</v>
      </c>
      <c r="AY255" s="20" t="s">
        <v>121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20" t="s">
        <v>80</v>
      </c>
      <c r="BK255" s="221">
        <f>ROUND(I255*H255,2)</f>
        <v>0</v>
      </c>
      <c r="BL255" s="20" t="s">
        <v>127</v>
      </c>
      <c r="BM255" s="220" t="s">
        <v>614</v>
      </c>
    </row>
    <row r="256" s="2" customFormat="1" ht="24.15" customHeight="1">
      <c r="A256" s="41"/>
      <c r="B256" s="42"/>
      <c r="C256" s="208" t="s">
        <v>615</v>
      </c>
      <c r="D256" s="208" t="s">
        <v>123</v>
      </c>
      <c r="E256" s="209" t="s">
        <v>616</v>
      </c>
      <c r="F256" s="210" t="s">
        <v>617</v>
      </c>
      <c r="G256" s="211" t="s">
        <v>139</v>
      </c>
      <c r="H256" s="212">
        <v>0.90000000000000002</v>
      </c>
      <c r="I256" s="213"/>
      <c r="J256" s="214">
        <f>ROUND(I256*H256,2)</f>
        <v>0</v>
      </c>
      <c r="K256" s="215"/>
      <c r="L256" s="47"/>
      <c r="M256" s="216" t="s">
        <v>19</v>
      </c>
      <c r="N256" s="217" t="s">
        <v>43</v>
      </c>
      <c r="O256" s="87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0" t="s">
        <v>127</v>
      </c>
      <c r="AT256" s="220" t="s">
        <v>123</v>
      </c>
      <c r="AU256" s="220" t="s">
        <v>82</v>
      </c>
      <c r="AY256" s="20" t="s">
        <v>121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20" t="s">
        <v>80</v>
      </c>
      <c r="BK256" s="221">
        <f>ROUND(I256*H256,2)</f>
        <v>0</v>
      </c>
      <c r="BL256" s="20" t="s">
        <v>127</v>
      </c>
      <c r="BM256" s="220" t="s">
        <v>618</v>
      </c>
    </row>
    <row r="257" s="2" customFormat="1">
      <c r="A257" s="41"/>
      <c r="B257" s="42"/>
      <c r="C257" s="43"/>
      <c r="D257" s="222" t="s">
        <v>129</v>
      </c>
      <c r="E257" s="43"/>
      <c r="F257" s="223" t="s">
        <v>619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129</v>
      </c>
      <c r="AU257" s="20" t="s">
        <v>82</v>
      </c>
    </row>
    <row r="258" s="13" customFormat="1">
      <c r="A258" s="13"/>
      <c r="B258" s="227"/>
      <c r="C258" s="228"/>
      <c r="D258" s="229" t="s">
        <v>142</v>
      </c>
      <c r="E258" s="230" t="s">
        <v>19</v>
      </c>
      <c r="F258" s="231" t="s">
        <v>620</v>
      </c>
      <c r="G258" s="228"/>
      <c r="H258" s="232">
        <v>0.90000000000000002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142</v>
      </c>
      <c r="AU258" s="238" t="s">
        <v>82</v>
      </c>
      <c r="AV258" s="13" t="s">
        <v>82</v>
      </c>
      <c r="AW258" s="13" t="s">
        <v>32</v>
      </c>
      <c r="AX258" s="13" t="s">
        <v>80</v>
      </c>
      <c r="AY258" s="238" t="s">
        <v>121</v>
      </c>
    </row>
    <row r="259" s="2" customFormat="1" ht="24.15" customHeight="1">
      <c r="A259" s="41"/>
      <c r="B259" s="42"/>
      <c r="C259" s="208" t="s">
        <v>621</v>
      </c>
      <c r="D259" s="208" t="s">
        <v>123</v>
      </c>
      <c r="E259" s="209" t="s">
        <v>622</v>
      </c>
      <c r="F259" s="210" t="s">
        <v>623</v>
      </c>
      <c r="G259" s="211" t="s">
        <v>139</v>
      </c>
      <c r="H259" s="212">
        <v>0.14999999999999999</v>
      </c>
      <c r="I259" s="213"/>
      <c r="J259" s="214">
        <f>ROUND(I259*H259,2)</f>
        <v>0</v>
      </c>
      <c r="K259" s="215"/>
      <c r="L259" s="47"/>
      <c r="M259" s="216" t="s">
        <v>19</v>
      </c>
      <c r="N259" s="217" t="s">
        <v>43</v>
      </c>
      <c r="O259" s="87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0" t="s">
        <v>127</v>
      </c>
      <c r="AT259" s="220" t="s">
        <v>123</v>
      </c>
      <c r="AU259" s="220" t="s">
        <v>82</v>
      </c>
      <c r="AY259" s="20" t="s">
        <v>121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20" t="s">
        <v>80</v>
      </c>
      <c r="BK259" s="221">
        <f>ROUND(I259*H259,2)</f>
        <v>0</v>
      </c>
      <c r="BL259" s="20" t="s">
        <v>127</v>
      </c>
      <c r="BM259" s="220" t="s">
        <v>624</v>
      </c>
    </row>
    <row r="260" s="2" customFormat="1">
      <c r="A260" s="41"/>
      <c r="B260" s="42"/>
      <c r="C260" s="43"/>
      <c r="D260" s="222" t="s">
        <v>129</v>
      </c>
      <c r="E260" s="43"/>
      <c r="F260" s="223" t="s">
        <v>625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129</v>
      </c>
      <c r="AU260" s="20" t="s">
        <v>82</v>
      </c>
    </row>
    <row r="261" s="13" customFormat="1">
      <c r="A261" s="13"/>
      <c r="B261" s="227"/>
      <c r="C261" s="228"/>
      <c r="D261" s="229" t="s">
        <v>142</v>
      </c>
      <c r="E261" s="230" t="s">
        <v>19</v>
      </c>
      <c r="F261" s="231" t="s">
        <v>626</v>
      </c>
      <c r="G261" s="228"/>
      <c r="H261" s="232">
        <v>0.14999999999999999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142</v>
      </c>
      <c r="AU261" s="238" t="s">
        <v>82</v>
      </c>
      <c r="AV261" s="13" t="s">
        <v>82</v>
      </c>
      <c r="AW261" s="13" t="s">
        <v>32</v>
      </c>
      <c r="AX261" s="13" t="s">
        <v>80</v>
      </c>
      <c r="AY261" s="238" t="s">
        <v>121</v>
      </c>
    </row>
    <row r="262" s="2" customFormat="1" ht="24.15" customHeight="1">
      <c r="A262" s="41"/>
      <c r="B262" s="42"/>
      <c r="C262" s="208" t="s">
        <v>627</v>
      </c>
      <c r="D262" s="208" t="s">
        <v>123</v>
      </c>
      <c r="E262" s="209" t="s">
        <v>628</v>
      </c>
      <c r="F262" s="210" t="s">
        <v>629</v>
      </c>
      <c r="G262" s="211" t="s">
        <v>139</v>
      </c>
      <c r="H262" s="212">
        <v>2.3889999999999998</v>
      </c>
      <c r="I262" s="213"/>
      <c r="J262" s="214">
        <f>ROUND(I262*H262,2)</f>
        <v>0</v>
      </c>
      <c r="K262" s="215"/>
      <c r="L262" s="47"/>
      <c r="M262" s="216" t="s">
        <v>19</v>
      </c>
      <c r="N262" s="217" t="s">
        <v>43</v>
      </c>
      <c r="O262" s="87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0" t="s">
        <v>127</v>
      </c>
      <c r="AT262" s="220" t="s">
        <v>123</v>
      </c>
      <c r="AU262" s="220" t="s">
        <v>82</v>
      </c>
      <c r="AY262" s="20" t="s">
        <v>121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20" t="s">
        <v>80</v>
      </c>
      <c r="BK262" s="221">
        <f>ROUND(I262*H262,2)</f>
        <v>0</v>
      </c>
      <c r="BL262" s="20" t="s">
        <v>127</v>
      </c>
      <c r="BM262" s="220" t="s">
        <v>630</v>
      </c>
    </row>
    <row r="263" s="2" customFormat="1">
      <c r="A263" s="41"/>
      <c r="B263" s="42"/>
      <c r="C263" s="43"/>
      <c r="D263" s="222" t="s">
        <v>129</v>
      </c>
      <c r="E263" s="43"/>
      <c r="F263" s="223" t="s">
        <v>631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129</v>
      </c>
      <c r="AU263" s="20" t="s">
        <v>82</v>
      </c>
    </row>
    <row r="264" s="13" customFormat="1">
      <c r="A264" s="13"/>
      <c r="B264" s="227"/>
      <c r="C264" s="228"/>
      <c r="D264" s="229" t="s">
        <v>142</v>
      </c>
      <c r="E264" s="230" t="s">
        <v>19</v>
      </c>
      <c r="F264" s="231" t="s">
        <v>632</v>
      </c>
      <c r="G264" s="228"/>
      <c r="H264" s="232">
        <v>2.3889999999999998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142</v>
      </c>
      <c r="AU264" s="238" t="s">
        <v>82</v>
      </c>
      <c r="AV264" s="13" t="s">
        <v>82</v>
      </c>
      <c r="AW264" s="13" t="s">
        <v>32</v>
      </c>
      <c r="AX264" s="13" t="s">
        <v>80</v>
      </c>
      <c r="AY264" s="238" t="s">
        <v>121</v>
      </c>
    </row>
    <row r="265" s="2" customFormat="1" ht="24.15" customHeight="1">
      <c r="A265" s="41"/>
      <c r="B265" s="42"/>
      <c r="C265" s="208" t="s">
        <v>633</v>
      </c>
      <c r="D265" s="208" t="s">
        <v>123</v>
      </c>
      <c r="E265" s="209" t="s">
        <v>634</v>
      </c>
      <c r="F265" s="210" t="s">
        <v>635</v>
      </c>
      <c r="G265" s="211" t="s">
        <v>133</v>
      </c>
      <c r="H265" s="212">
        <v>4.8490000000000002</v>
      </c>
      <c r="I265" s="213"/>
      <c r="J265" s="214">
        <f>ROUND(I265*H265,2)</f>
        <v>0</v>
      </c>
      <c r="K265" s="215"/>
      <c r="L265" s="47"/>
      <c r="M265" s="216" t="s">
        <v>19</v>
      </c>
      <c r="N265" s="217" t="s">
        <v>43</v>
      </c>
      <c r="O265" s="87"/>
      <c r="P265" s="218">
        <f>O265*H265</f>
        <v>0</v>
      </c>
      <c r="Q265" s="218">
        <v>0.0078799999999999999</v>
      </c>
      <c r="R265" s="218">
        <f>Q265*H265</f>
        <v>0.03821012</v>
      </c>
      <c r="S265" s="218">
        <v>0</v>
      </c>
      <c r="T265" s="219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0" t="s">
        <v>127</v>
      </c>
      <c r="AT265" s="220" t="s">
        <v>123</v>
      </c>
      <c r="AU265" s="220" t="s">
        <v>82</v>
      </c>
      <c r="AY265" s="20" t="s">
        <v>121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20" t="s">
        <v>80</v>
      </c>
      <c r="BK265" s="221">
        <f>ROUND(I265*H265,2)</f>
        <v>0</v>
      </c>
      <c r="BL265" s="20" t="s">
        <v>127</v>
      </c>
      <c r="BM265" s="220" t="s">
        <v>636</v>
      </c>
    </row>
    <row r="266" s="2" customFormat="1">
      <c r="A266" s="41"/>
      <c r="B266" s="42"/>
      <c r="C266" s="43"/>
      <c r="D266" s="222" t="s">
        <v>129</v>
      </c>
      <c r="E266" s="43"/>
      <c r="F266" s="223" t="s">
        <v>637</v>
      </c>
      <c r="G266" s="43"/>
      <c r="H266" s="43"/>
      <c r="I266" s="224"/>
      <c r="J266" s="43"/>
      <c r="K266" s="43"/>
      <c r="L266" s="47"/>
      <c r="M266" s="225"/>
      <c r="N266" s="226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129</v>
      </c>
      <c r="AU266" s="20" t="s">
        <v>82</v>
      </c>
    </row>
    <row r="267" s="13" customFormat="1">
      <c r="A267" s="13"/>
      <c r="B267" s="227"/>
      <c r="C267" s="228"/>
      <c r="D267" s="229" t="s">
        <v>142</v>
      </c>
      <c r="E267" s="230" t="s">
        <v>19</v>
      </c>
      <c r="F267" s="231" t="s">
        <v>638</v>
      </c>
      <c r="G267" s="228"/>
      <c r="H267" s="232">
        <v>2.4489999999999998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142</v>
      </c>
      <c r="AU267" s="238" t="s">
        <v>82</v>
      </c>
      <c r="AV267" s="13" t="s">
        <v>82</v>
      </c>
      <c r="AW267" s="13" t="s">
        <v>32</v>
      </c>
      <c r="AX267" s="13" t="s">
        <v>72</v>
      </c>
      <c r="AY267" s="238" t="s">
        <v>121</v>
      </c>
    </row>
    <row r="268" s="13" customFormat="1">
      <c r="A268" s="13"/>
      <c r="B268" s="227"/>
      <c r="C268" s="228"/>
      <c r="D268" s="229" t="s">
        <v>142</v>
      </c>
      <c r="E268" s="230" t="s">
        <v>19</v>
      </c>
      <c r="F268" s="231" t="s">
        <v>639</v>
      </c>
      <c r="G268" s="228"/>
      <c r="H268" s="232">
        <v>2.3999999999999999</v>
      </c>
      <c r="I268" s="233"/>
      <c r="J268" s="228"/>
      <c r="K268" s="228"/>
      <c r="L268" s="234"/>
      <c r="M268" s="235"/>
      <c r="N268" s="236"/>
      <c r="O268" s="236"/>
      <c r="P268" s="236"/>
      <c r="Q268" s="236"/>
      <c r="R268" s="236"/>
      <c r="S268" s="236"/>
      <c r="T268" s="23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8" t="s">
        <v>142</v>
      </c>
      <c r="AU268" s="238" t="s">
        <v>82</v>
      </c>
      <c r="AV268" s="13" t="s">
        <v>82</v>
      </c>
      <c r="AW268" s="13" t="s">
        <v>32</v>
      </c>
      <c r="AX268" s="13" t="s">
        <v>72</v>
      </c>
      <c r="AY268" s="238" t="s">
        <v>121</v>
      </c>
    </row>
    <row r="269" s="14" customFormat="1">
      <c r="A269" s="14"/>
      <c r="B269" s="239"/>
      <c r="C269" s="240"/>
      <c r="D269" s="229" t="s">
        <v>142</v>
      </c>
      <c r="E269" s="241" t="s">
        <v>19</v>
      </c>
      <c r="F269" s="242" t="s">
        <v>144</v>
      </c>
      <c r="G269" s="240"/>
      <c r="H269" s="243">
        <v>4.8490000000000002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142</v>
      </c>
      <c r="AU269" s="249" t="s">
        <v>82</v>
      </c>
      <c r="AV269" s="14" t="s">
        <v>127</v>
      </c>
      <c r="AW269" s="14" t="s">
        <v>32</v>
      </c>
      <c r="AX269" s="14" t="s">
        <v>80</v>
      </c>
      <c r="AY269" s="249" t="s">
        <v>121</v>
      </c>
    </row>
    <row r="270" s="2" customFormat="1" ht="24.15" customHeight="1">
      <c r="A270" s="41"/>
      <c r="B270" s="42"/>
      <c r="C270" s="208" t="s">
        <v>640</v>
      </c>
      <c r="D270" s="208" t="s">
        <v>123</v>
      </c>
      <c r="E270" s="209" t="s">
        <v>641</v>
      </c>
      <c r="F270" s="210" t="s">
        <v>642</v>
      </c>
      <c r="G270" s="211" t="s">
        <v>133</v>
      </c>
      <c r="H270" s="212">
        <v>4.8490000000000002</v>
      </c>
      <c r="I270" s="213"/>
      <c r="J270" s="214">
        <f>ROUND(I270*H270,2)</f>
        <v>0</v>
      </c>
      <c r="K270" s="215"/>
      <c r="L270" s="47"/>
      <c r="M270" s="216" t="s">
        <v>19</v>
      </c>
      <c r="N270" s="217" t="s">
        <v>43</v>
      </c>
      <c r="O270" s="87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0" t="s">
        <v>127</v>
      </c>
      <c r="AT270" s="220" t="s">
        <v>123</v>
      </c>
      <c r="AU270" s="220" t="s">
        <v>82</v>
      </c>
      <c r="AY270" s="20" t="s">
        <v>121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20" t="s">
        <v>80</v>
      </c>
      <c r="BK270" s="221">
        <f>ROUND(I270*H270,2)</f>
        <v>0</v>
      </c>
      <c r="BL270" s="20" t="s">
        <v>127</v>
      </c>
      <c r="BM270" s="220" t="s">
        <v>643</v>
      </c>
    </row>
    <row r="271" s="2" customFormat="1">
      <c r="A271" s="41"/>
      <c r="B271" s="42"/>
      <c r="C271" s="43"/>
      <c r="D271" s="222" t="s">
        <v>129</v>
      </c>
      <c r="E271" s="43"/>
      <c r="F271" s="223" t="s">
        <v>644</v>
      </c>
      <c r="G271" s="43"/>
      <c r="H271" s="43"/>
      <c r="I271" s="224"/>
      <c r="J271" s="43"/>
      <c r="K271" s="43"/>
      <c r="L271" s="47"/>
      <c r="M271" s="225"/>
      <c r="N271" s="22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129</v>
      </c>
      <c r="AU271" s="20" t="s">
        <v>82</v>
      </c>
    </row>
    <row r="272" s="2" customFormat="1" ht="16.5" customHeight="1">
      <c r="A272" s="41"/>
      <c r="B272" s="42"/>
      <c r="C272" s="208" t="s">
        <v>645</v>
      </c>
      <c r="D272" s="208" t="s">
        <v>123</v>
      </c>
      <c r="E272" s="209" t="s">
        <v>646</v>
      </c>
      <c r="F272" s="210" t="s">
        <v>647</v>
      </c>
      <c r="G272" s="211" t="s">
        <v>178</v>
      </c>
      <c r="H272" s="212">
        <v>0.056000000000000001</v>
      </c>
      <c r="I272" s="213"/>
      <c r="J272" s="214">
        <f>ROUND(I272*H272,2)</f>
        <v>0</v>
      </c>
      <c r="K272" s="215"/>
      <c r="L272" s="47"/>
      <c r="M272" s="216" t="s">
        <v>19</v>
      </c>
      <c r="N272" s="217" t="s">
        <v>43</v>
      </c>
      <c r="O272" s="87"/>
      <c r="P272" s="218">
        <f>O272*H272</f>
        <v>0</v>
      </c>
      <c r="Q272" s="218">
        <v>1.06277</v>
      </c>
      <c r="R272" s="218">
        <f>Q272*H272</f>
        <v>0.059515119999999998</v>
      </c>
      <c r="S272" s="218">
        <v>0</v>
      </c>
      <c r="T272" s="219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0" t="s">
        <v>127</v>
      </c>
      <c r="AT272" s="220" t="s">
        <v>123</v>
      </c>
      <c r="AU272" s="220" t="s">
        <v>82</v>
      </c>
      <c r="AY272" s="20" t="s">
        <v>121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20" t="s">
        <v>80</v>
      </c>
      <c r="BK272" s="221">
        <f>ROUND(I272*H272,2)</f>
        <v>0</v>
      </c>
      <c r="BL272" s="20" t="s">
        <v>127</v>
      </c>
      <c r="BM272" s="220" t="s">
        <v>648</v>
      </c>
    </row>
    <row r="273" s="2" customFormat="1">
      <c r="A273" s="41"/>
      <c r="B273" s="42"/>
      <c r="C273" s="43"/>
      <c r="D273" s="222" t="s">
        <v>129</v>
      </c>
      <c r="E273" s="43"/>
      <c r="F273" s="223" t="s">
        <v>649</v>
      </c>
      <c r="G273" s="43"/>
      <c r="H273" s="43"/>
      <c r="I273" s="224"/>
      <c r="J273" s="43"/>
      <c r="K273" s="43"/>
      <c r="L273" s="47"/>
      <c r="M273" s="225"/>
      <c r="N273" s="226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129</v>
      </c>
      <c r="AU273" s="20" t="s">
        <v>82</v>
      </c>
    </row>
    <row r="274" s="15" customFormat="1">
      <c r="A274" s="15"/>
      <c r="B274" s="250"/>
      <c r="C274" s="251"/>
      <c r="D274" s="229" t="s">
        <v>142</v>
      </c>
      <c r="E274" s="252" t="s">
        <v>19</v>
      </c>
      <c r="F274" s="253" t="s">
        <v>650</v>
      </c>
      <c r="G274" s="251"/>
      <c r="H274" s="252" t="s">
        <v>19</v>
      </c>
      <c r="I274" s="254"/>
      <c r="J274" s="251"/>
      <c r="K274" s="251"/>
      <c r="L274" s="255"/>
      <c r="M274" s="256"/>
      <c r="N274" s="257"/>
      <c r="O274" s="257"/>
      <c r="P274" s="257"/>
      <c r="Q274" s="257"/>
      <c r="R274" s="257"/>
      <c r="S274" s="257"/>
      <c r="T274" s="25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9" t="s">
        <v>142</v>
      </c>
      <c r="AU274" s="259" t="s">
        <v>82</v>
      </c>
      <c r="AV274" s="15" t="s">
        <v>80</v>
      </c>
      <c r="AW274" s="15" t="s">
        <v>32</v>
      </c>
      <c r="AX274" s="15" t="s">
        <v>72</v>
      </c>
      <c r="AY274" s="259" t="s">
        <v>121</v>
      </c>
    </row>
    <row r="275" s="13" customFormat="1">
      <c r="A275" s="13"/>
      <c r="B275" s="227"/>
      <c r="C275" s="228"/>
      <c r="D275" s="229" t="s">
        <v>142</v>
      </c>
      <c r="E275" s="230" t="s">
        <v>19</v>
      </c>
      <c r="F275" s="231" t="s">
        <v>651</v>
      </c>
      <c r="G275" s="228"/>
      <c r="H275" s="232">
        <v>0.056000000000000001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142</v>
      </c>
      <c r="AU275" s="238" t="s">
        <v>82</v>
      </c>
      <c r="AV275" s="13" t="s">
        <v>82</v>
      </c>
      <c r="AW275" s="13" t="s">
        <v>32</v>
      </c>
      <c r="AX275" s="13" t="s">
        <v>80</v>
      </c>
      <c r="AY275" s="238" t="s">
        <v>121</v>
      </c>
    </row>
    <row r="276" s="12" customFormat="1" ht="22.8" customHeight="1">
      <c r="A276" s="12"/>
      <c r="B276" s="192"/>
      <c r="C276" s="193"/>
      <c r="D276" s="194" t="s">
        <v>71</v>
      </c>
      <c r="E276" s="206" t="s">
        <v>169</v>
      </c>
      <c r="F276" s="206" t="s">
        <v>257</v>
      </c>
      <c r="G276" s="193"/>
      <c r="H276" s="193"/>
      <c r="I276" s="196"/>
      <c r="J276" s="207">
        <f>BK276</f>
        <v>0</v>
      </c>
      <c r="K276" s="193"/>
      <c r="L276" s="198"/>
      <c r="M276" s="199"/>
      <c r="N276" s="200"/>
      <c r="O276" s="200"/>
      <c r="P276" s="201">
        <f>SUM(P277:P340)</f>
        <v>0</v>
      </c>
      <c r="Q276" s="200"/>
      <c r="R276" s="201">
        <f>SUM(R277:R340)</f>
        <v>17.491172599999999</v>
      </c>
      <c r="S276" s="200"/>
      <c r="T276" s="202">
        <f>SUM(T277:T340)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3" t="s">
        <v>80</v>
      </c>
      <c r="AT276" s="204" t="s">
        <v>71</v>
      </c>
      <c r="AU276" s="204" t="s">
        <v>80</v>
      </c>
      <c r="AY276" s="203" t="s">
        <v>121</v>
      </c>
      <c r="BK276" s="205">
        <f>SUM(BK277:BK340)</f>
        <v>0</v>
      </c>
    </row>
    <row r="277" s="2" customFormat="1" ht="16.5" customHeight="1">
      <c r="A277" s="41"/>
      <c r="B277" s="42"/>
      <c r="C277" s="208" t="s">
        <v>652</v>
      </c>
      <c r="D277" s="208" t="s">
        <v>123</v>
      </c>
      <c r="E277" s="209" t="s">
        <v>653</v>
      </c>
      <c r="F277" s="210" t="s">
        <v>654</v>
      </c>
      <c r="G277" s="211" t="s">
        <v>126</v>
      </c>
      <c r="H277" s="212">
        <v>70</v>
      </c>
      <c r="I277" s="213"/>
      <c r="J277" s="214">
        <f>ROUND(I277*H277,2)</f>
        <v>0</v>
      </c>
      <c r="K277" s="215"/>
      <c r="L277" s="47"/>
      <c r="M277" s="216" t="s">
        <v>19</v>
      </c>
      <c r="N277" s="217" t="s">
        <v>43</v>
      </c>
      <c r="O277" s="87"/>
      <c r="P277" s="218">
        <f>O277*H277</f>
        <v>0</v>
      </c>
      <c r="Q277" s="218">
        <v>1.0000000000000001E-05</v>
      </c>
      <c r="R277" s="218">
        <f>Q277*H277</f>
        <v>0.0007000000000000001</v>
      </c>
      <c r="S277" s="218">
        <v>0</v>
      </c>
      <c r="T277" s="219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0" t="s">
        <v>127</v>
      </c>
      <c r="AT277" s="220" t="s">
        <v>123</v>
      </c>
      <c r="AU277" s="220" t="s">
        <v>82</v>
      </c>
      <c r="AY277" s="20" t="s">
        <v>121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20" t="s">
        <v>80</v>
      </c>
      <c r="BK277" s="221">
        <f>ROUND(I277*H277,2)</f>
        <v>0</v>
      </c>
      <c r="BL277" s="20" t="s">
        <v>127</v>
      </c>
      <c r="BM277" s="220" t="s">
        <v>655</v>
      </c>
    </row>
    <row r="278" s="2" customFormat="1">
      <c r="A278" s="41"/>
      <c r="B278" s="42"/>
      <c r="C278" s="43"/>
      <c r="D278" s="222" t="s">
        <v>129</v>
      </c>
      <c r="E278" s="43"/>
      <c r="F278" s="223" t="s">
        <v>656</v>
      </c>
      <c r="G278" s="43"/>
      <c r="H278" s="43"/>
      <c r="I278" s="224"/>
      <c r="J278" s="43"/>
      <c r="K278" s="43"/>
      <c r="L278" s="47"/>
      <c r="M278" s="225"/>
      <c r="N278" s="226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129</v>
      </c>
      <c r="AU278" s="20" t="s">
        <v>82</v>
      </c>
    </row>
    <row r="279" s="13" customFormat="1">
      <c r="A279" s="13"/>
      <c r="B279" s="227"/>
      <c r="C279" s="228"/>
      <c r="D279" s="229" t="s">
        <v>142</v>
      </c>
      <c r="E279" s="230" t="s">
        <v>19</v>
      </c>
      <c r="F279" s="231" t="s">
        <v>657</v>
      </c>
      <c r="G279" s="228"/>
      <c r="H279" s="232">
        <v>70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142</v>
      </c>
      <c r="AU279" s="238" t="s">
        <v>82</v>
      </c>
      <c r="AV279" s="13" t="s">
        <v>82</v>
      </c>
      <c r="AW279" s="13" t="s">
        <v>32</v>
      </c>
      <c r="AX279" s="13" t="s">
        <v>80</v>
      </c>
      <c r="AY279" s="238" t="s">
        <v>121</v>
      </c>
    </row>
    <row r="280" s="2" customFormat="1" ht="24.15" customHeight="1">
      <c r="A280" s="41"/>
      <c r="B280" s="42"/>
      <c r="C280" s="260" t="s">
        <v>658</v>
      </c>
      <c r="D280" s="260" t="s">
        <v>199</v>
      </c>
      <c r="E280" s="261" t="s">
        <v>659</v>
      </c>
      <c r="F280" s="262" t="s">
        <v>660</v>
      </c>
      <c r="G280" s="263" t="s">
        <v>126</v>
      </c>
      <c r="H280" s="264">
        <v>70</v>
      </c>
      <c r="I280" s="265"/>
      <c r="J280" s="266">
        <f>ROUND(I280*H280,2)</f>
        <v>0</v>
      </c>
      <c r="K280" s="267"/>
      <c r="L280" s="268"/>
      <c r="M280" s="269" t="s">
        <v>19</v>
      </c>
      <c r="N280" s="270" t="s">
        <v>43</v>
      </c>
      <c r="O280" s="87"/>
      <c r="P280" s="218">
        <f>O280*H280</f>
        <v>0</v>
      </c>
      <c r="Q280" s="218">
        <v>0.00038999999999999999</v>
      </c>
      <c r="R280" s="218">
        <f>Q280*H280</f>
        <v>0.027299999999999998</v>
      </c>
      <c r="S280" s="218">
        <v>0</v>
      </c>
      <c r="T280" s="219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0" t="s">
        <v>169</v>
      </c>
      <c r="AT280" s="220" t="s">
        <v>199</v>
      </c>
      <c r="AU280" s="220" t="s">
        <v>82</v>
      </c>
      <c r="AY280" s="20" t="s">
        <v>121</v>
      </c>
      <c r="BE280" s="221">
        <f>IF(N280="základní",J280,0)</f>
        <v>0</v>
      </c>
      <c r="BF280" s="221">
        <f>IF(N280="snížená",J280,0)</f>
        <v>0</v>
      </c>
      <c r="BG280" s="221">
        <f>IF(N280="zákl. přenesená",J280,0)</f>
        <v>0</v>
      </c>
      <c r="BH280" s="221">
        <f>IF(N280="sníž. přenesená",J280,0)</f>
        <v>0</v>
      </c>
      <c r="BI280" s="221">
        <f>IF(N280="nulová",J280,0)</f>
        <v>0</v>
      </c>
      <c r="BJ280" s="20" t="s">
        <v>80</v>
      </c>
      <c r="BK280" s="221">
        <f>ROUND(I280*H280,2)</f>
        <v>0</v>
      </c>
      <c r="BL280" s="20" t="s">
        <v>127</v>
      </c>
      <c r="BM280" s="220" t="s">
        <v>661</v>
      </c>
    </row>
    <row r="281" s="2" customFormat="1" ht="16.5" customHeight="1">
      <c r="A281" s="41"/>
      <c r="B281" s="42"/>
      <c r="C281" s="208" t="s">
        <v>662</v>
      </c>
      <c r="D281" s="208" t="s">
        <v>123</v>
      </c>
      <c r="E281" s="209" t="s">
        <v>663</v>
      </c>
      <c r="F281" s="210" t="s">
        <v>664</v>
      </c>
      <c r="G281" s="211" t="s">
        <v>126</v>
      </c>
      <c r="H281" s="212">
        <v>1</v>
      </c>
      <c r="I281" s="213"/>
      <c r="J281" s="214">
        <f>ROUND(I281*H281,2)</f>
        <v>0</v>
      </c>
      <c r="K281" s="215"/>
      <c r="L281" s="47"/>
      <c r="M281" s="216" t="s">
        <v>19</v>
      </c>
      <c r="N281" s="217" t="s">
        <v>43</v>
      </c>
      <c r="O281" s="87"/>
      <c r="P281" s="218">
        <f>O281*H281</f>
        <v>0</v>
      </c>
      <c r="Q281" s="218">
        <v>1.0000000000000001E-05</v>
      </c>
      <c r="R281" s="218">
        <f>Q281*H281</f>
        <v>1.0000000000000001E-05</v>
      </c>
      <c r="S281" s="218">
        <v>0</v>
      </c>
      <c r="T281" s="219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0" t="s">
        <v>127</v>
      </c>
      <c r="AT281" s="220" t="s">
        <v>123</v>
      </c>
      <c r="AU281" s="220" t="s">
        <v>82</v>
      </c>
      <c r="AY281" s="20" t="s">
        <v>121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20" t="s">
        <v>80</v>
      </c>
      <c r="BK281" s="221">
        <f>ROUND(I281*H281,2)</f>
        <v>0</v>
      </c>
      <c r="BL281" s="20" t="s">
        <v>127</v>
      </c>
      <c r="BM281" s="220" t="s">
        <v>665</v>
      </c>
    </row>
    <row r="282" s="2" customFormat="1">
      <c r="A282" s="41"/>
      <c r="B282" s="42"/>
      <c r="C282" s="43"/>
      <c r="D282" s="222" t="s">
        <v>129</v>
      </c>
      <c r="E282" s="43"/>
      <c r="F282" s="223" t="s">
        <v>666</v>
      </c>
      <c r="G282" s="43"/>
      <c r="H282" s="43"/>
      <c r="I282" s="224"/>
      <c r="J282" s="43"/>
      <c r="K282" s="43"/>
      <c r="L282" s="47"/>
      <c r="M282" s="225"/>
      <c r="N282" s="226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129</v>
      </c>
      <c r="AU282" s="20" t="s">
        <v>82</v>
      </c>
    </row>
    <row r="283" s="2" customFormat="1" ht="16.5" customHeight="1">
      <c r="A283" s="41"/>
      <c r="B283" s="42"/>
      <c r="C283" s="260" t="s">
        <v>667</v>
      </c>
      <c r="D283" s="260" t="s">
        <v>199</v>
      </c>
      <c r="E283" s="261" t="s">
        <v>668</v>
      </c>
      <c r="F283" s="262" t="s">
        <v>669</v>
      </c>
      <c r="G283" s="263" t="s">
        <v>126</v>
      </c>
      <c r="H283" s="264">
        <v>1.03</v>
      </c>
      <c r="I283" s="265"/>
      <c r="J283" s="266">
        <f>ROUND(I283*H283,2)</f>
        <v>0</v>
      </c>
      <c r="K283" s="267"/>
      <c r="L283" s="268"/>
      <c r="M283" s="269" t="s">
        <v>19</v>
      </c>
      <c r="N283" s="270" t="s">
        <v>43</v>
      </c>
      <c r="O283" s="87"/>
      <c r="P283" s="218">
        <f>O283*H283</f>
        <v>0</v>
      </c>
      <c r="Q283" s="218">
        <v>0.0015399999999999999</v>
      </c>
      <c r="R283" s="218">
        <f>Q283*H283</f>
        <v>0.0015861999999999999</v>
      </c>
      <c r="S283" s="218">
        <v>0</v>
      </c>
      <c r="T283" s="219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0" t="s">
        <v>169</v>
      </c>
      <c r="AT283" s="220" t="s">
        <v>199</v>
      </c>
      <c r="AU283" s="220" t="s">
        <v>82</v>
      </c>
      <c r="AY283" s="20" t="s">
        <v>121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20" t="s">
        <v>80</v>
      </c>
      <c r="BK283" s="221">
        <f>ROUND(I283*H283,2)</f>
        <v>0</v>
      </c>
      <c r="BL283" s="20" t="s">
        <v>127</v>
      </c>
      <c r="BM283" s="220" t="s">
        <v>670</v>
      </c>
    </row>
    <row r="284" s="13" customFormat="1">
      <c r="A284" s="13"/>
      <c r="B284" s="227"/>
      <c r="C284" s="228"/>
      <c r="D284" s="229" t="s">
        <v>142</v>
      </c>
      <c r="E284" s="228"/>
      <c r="F284" s="231" t="s">
        <v>671</v>
      </c>
      <c r="G284" s="228"/>
      <c r="H284" s="232">
        <v>1.03</v>
      </c>
      <c r="I284" s="233"/>
      <c r="J284" s="228"/>
      <c r="K284" s="228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142</v>
      </c>
      <c r="AU284" s="238" t="s">
        <v>82</v>
      </c>
      <c r="AV284" s="13" t="s">
        <v>82</v>
      </c>
      <c r="AW284" s="13" t="s">
        <v>4</v>
      </c>
      <c r="AX284" s="13" t="s">
        <v>80</v>
      </c>
      <c r="AY284" s="238" t="s">
        <v>121</v>
      </c>
    </row>
    <row r="285" s="2" customFormat="1" ht="16.5" customHeight="1">
      <c r="A285" s="41"/>
      <c r="B285" s="42"/>
      <c r="C285" s="208" t="s">
        <v>672</v>
      </c>
      <c r="D285" s="208" t="s">
        <v>123</v>
      </c>
      <c r="E285" s="209" t="s">
        <v>673</v>
      </c>
      <c r="F285" s="210" t="s">
        <v>674</v>
      </c>
      <c r="G285" s="211" t="s">
        <v>126</v>
      </c>
      <c r="H285" s="212">
        <v>46</v>
      </c>
      <c r="I285" s="213"/>
      <c r="J285" s="214">
        <f>ROUND(I285*H285,2)</f>
        <v>0</v>
      </c>
      <c r="K285" s="215"/>
      <c r="L285" s="47"/>
      <c r="M285" s="216" t="s">
        <v>19</v>
      </c>
      <c r="N285" s="217" t="s">
        <v>43</v>
      </c>
      <c r="O285" s="87"/>
      <c r="P285" s="218">
        <f>O285*H285</f>
        <v>0</v>
      </c>
      <c r="Q285" s="218">
        <v>1.0000000000000001E-05</v>
      </c>
      <c r="R285" s="218">
        <f>Q285*H285</f>
        <v>0.00046000000000000001</v>
      </c>
      <c r="S285" s="218">
        <v>0</v>
      </c>
      <c r="T285" s="219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0" t="s">
        <v>127</v>
      </c>
      <c r="AT285" s="220" t="s">
        <v>123</v>
      </c>
      <c r="AU285" s="220" t="s">
        <v>82</v>
      </c>
      <c r="AY285" s="20" t="s">
        <v>121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20" t="s">
        <v>80</v>
      </c>
      <c r="BK285" s="221">
        <f>ROUND(I285*H285,2)</f>
        <v>0</v>
      </c>
      <c r="BL285" s="20" t="s">
        <v>127</v>
      </c>
      <c r="BM285" s="220" t="s">
        <v>675</v>
      </c>
    </row>
    <row r="286" s="2" customFormat="1">
      <c r="A286" s="41"/>
      <c r="B286" s="42"/>
      <c r="C286" s="43"/>
      <c r="D286" s="222" t="s">
        <v>129</v>
      </c>
      <c r="E286" s="43"/>
      <c r="F286" s="223" t="s">
        <v>676</v>
      </c>
      <c r="G286" s="43"/>
      <c r="H286" s="43"/>
      <c r="I286" s="224"/>
      <c r="J286" s="43"/>
      <c r="K286" s="43"/>
      <c r="L286" s="47"/>
      <c r="M286" s="225"/>
      <c r="N286" s="226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129</v>
      </c>
      <c r="AU286" s="20" t="s">
        <v>82</v>
      </c>
    </row>
    <row r="287" s="2" customFormat="1" ht="16.5" customHeight="1">
      <c r="A287" s="41"/>
      <c r="B287" s="42"/>
      <c r="C287" s="260" t="s">
        <v>677</v>
      </c>
      <c r="D287" s="260" t="s">
        <v>199</v>
      </c>
      <c r="E287" s="261" t="s">
        <v>678</v>
      </c>
      <c r="F287" s="262" t="s">
        <v>679</v>
      </c>
      <c r="G287" s="263" t="s">
        <v>126</v>
      </c>
      <c r="H287" s="264">
        <v>47.380000000000003</v>
      </c>
      <c r="I287" s="265"/>
      <c r="J287" s="266">
        <f>ROUND(I287*H287,2)</f>
        <v>0</v>
      </c>
      <c r="K287" s="267"/>
      <c r="L287" s="268"/>
      <c r="M287" s="269" t="s">
        <v>19</v>
      </c>
      <c r="N287" s="270" t="s">
        <v>43</v>
      </c>
      <c r="O287" s="87"/>
      <c r="P287" s="218">
        <f>O287*H287</f>
        <v>0</v>
      </c>
      <c r="Q287" s="218">
        <v>0.0026700000000000001</v>
      </c>
      <c r="R287" s="218">
        <f>Q287*H287</f>
        <v>0.12650460000000002</v>
      </c>
      <c r="S287" s="218">
        <v>0</v>
      </c>
      <c r="T287" s="219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0" t="s">
        <v>169</v>
      </c>
      <c r="AT287" s="220" t="s">
        <v>199</v>
      </c>
      <c r="AU287" s="220" t="s">
        <v>82</v>
      </c>
      <c r="AY287" s="20" t="s">
        <v>121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20" t="s">
        <v>80</v>
      </c>
      <c r="BK287" s="221">
        <f>ROUND(I287*H287,2)</f>
        <v>0</v>
      </c>
      <c r="BL287" s="20" t="s">
        <v>127</v>
      </c>
      <c r="BM287" s="220" t="s">
        <v>680</v>
      </c>
    </row>
    <row r="288" s="13" customFormat="1">
      <c r="A288" s="13"/>
      <c r="B288" s="227"/>
      <c r="C288" s="228"/>
      <c r="D288" s="229" t="s">
        <v>142</v>
      </c>
      <c r="E288" s="228"/>
      <c r="F288" s="231" t="s">
        <v>681</v>
      </c>
      <c r="G288" s="228"/>
      <c r="H288" s="232">
        <v>47.380000000000003</v>
      </c>
      <c r="I288" s="233"/>
      <c r="J288" s="228"/>
      <c r="K288" s="228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142</v>
      </c>
      <c r="AU288" s="238" t="s">
        <v>82</v>
      </c>
      <c r="AV288" s="13" t="s">
        <v>82</v>
      </c>
      <c r="AW288" s="13" t="s">
        <v>4</v>
      </c>
      <c r="AX288" s="13" t="s">
        <v>80</v>
      </c>
      <c r="AY288" s="238" t="s">
        <v>121</v>
      </c>
    </row>
    <row r="289" s="2" customFormat="1" ht="16.5" customHeight="1">
      <c r="A289" s="41"/>
      <c r="B289" s="42"/>
      <c r="C289" s="208" t="s">
        <v>682</v>
      </c>
      <c r="D289" s="208" t="s">
        <v>123</v>
      </c>
      <c r="E289" s="209" t="s">
        <v>259</v>
      </c>
      <c r="F289" s="210" t="s">
        <v>260</v>
      </c>
      <c r="G289" s="211" t="s">
        <v>126</v>
      </c>
      <c r="H289" s="212">
        <v>42</v>
      </c>
      <c r="I289" s="213"/>
      <c r="J289" s="214">
        <f>ROUND(I289*H289,2)</f>
        <v>0</v>
      </c>
      <c r="K289" s="215"/>
      <c r="L289" s="47"/>
      <c r="M289" s="216" t="s">
        <v>19</v>
      </c>
      <c r="N289" s="217" t="s">
        <v>43</v>
      </c>
      <c r="O289" s="87"/>
      <c r="P289" s="218">
        <f>O289*H289</f>
        <v>0</v>
      </c>
      <c r="Q289" s="218">
        <v>1.0000000000000001E-05</v>
      </c>
      <c r="R289" s="218">
        <f>Q289*H289</f>
        <v>0.00042000000000000002</v>
      </c>
      <c r="S289" s="218">
        <v>0</v>
      </c>
      <c r="T289" s="219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0" t="s">
        <v>127</v>
      </c>
      <c r="AT289" s="220" t="s">
        <v>123</v>
      </c>
      <c r="AU289" s="220" t="s">
        <v>82</v>
      </c>
      <c r="AY289" s="20" t="s">
        <v>121</v>
      </c>
      <c r="BE289" s="221">
        <f>IF(N289="základní",J289,0)</f>
        <v>0</v>
      </c>
      <c r="BF289" s="221">
        <f>IF(N289="snížená",J289,0)</f>
        <v>0</v>
      </c>
      <c r="BG289" s="221">
        <f>IF(N289="zákl. přenesená",J289,0)</f>
        <v>0</v>
      </c>
      <c r="BH289" s="221">
        <f>IF(N289="sníž. přenesená",J289,0)</f>
        <v>0</v>
      </c>
      <c r="BI289" s="221">
        <f>IF(N289="nulová",J289,0)</f>
        <v>0</v>
      </c>
      <c r="BJ289" s="20" t="s">
        <v>80</v>
      </c>
      <c r="BK289" s="221">
        <f>ROUND(I289*H289,2)</f>
        <v>0</v>
      </c>
      <c r="BL289" s="20" t="s">
        <v>127</v>
      </c>
      <c r="BM289" s="220" t="s">
        <v>683</v>
      </c>
    </row>
    <row r="290" s="2" customFormat="1">
      <c r="A290" s="41"/>
      <c r="B290" s="42"/>
      <c r="C290" s="43"/>
      <c r="D290" s="222" t="s">
        <v>129</v>
      </c>
      <c r="E290" s="43"/>
      <c r="F290" s="223" t="s">
        <v>262</v>
      </c>
      <c r="G290" s="43"/>
      <c r="H290" s="43"/>
      <c r="I290" s="224"/>
      <c r="J290" s="43"/>
      <c r="K290" s="43"/>
      <c r="L290" s="47"/>
      <c r="M290" s="225"/>
      <c r="N290" s="226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129</v>
      </c>
      <c r="AU290" s="20" t="s">
        <v>82</v>
      </c>
    </row>
    <row r="291" s="2" customFormat="1" ht="16.5" customHeight="1">
      <c r="A291" s="41"/>
      <c r="B291" s="42"/>
      <c r="C291" s="260" t="s">
        <v>684</v>
      </c>
      <c r="D291" s="260" t="s">
        <v>199</v>
      </c>
      <c r="E291" s="261" t="s">
        <v>264</v>
      </c>
      <c r="F291" s="262" t="s">
        <v>265</v>
      </c>
      <c r="G291" s="263" t="s">
        <v>126</v>
      </c>
      <c r="H291" s="264">
        <v>43.259999999999998</v>
      </c>
      <c r="I291" s="265"/>
      <c r="J291" s="266">
        <f>ROUND(I291*H291,2)</f>
        <v>0</v>
      </c>
      <c r="K291" s="267"/>
      <c r="L291" s="268"/>
      <c r="M291" s="269" t="s">
        <v>19</v>
      </c>
      <c r="N291" s="270" t="s">
        <v>43</v>
      </c>
      <c r="O291" s="87"/>
      <c r="P291" s="218">
        <f>O291*H291</f>
        <v>0</v>
      </c>
      <c r="Q291" s="218">
        <v>0.0042599999999999999</v>
      </c>
      <c r="R291" s="218">
        <f>Q291*H291</f>
        <v>0.1842876</v>
      </c>
      <c r="S291" s="218">
        <v>0</v>
      </c>
      <c r="T291" s="219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0" t="s">
        <v>169</v>
      </c>
      <c r="AT291" s="220" t="s">
        <v>199</v>
      </c>
      <c r="AU291" s="220" t="s">
        <v>82</v>
      </c>
      <c r="AY291" s="20" t="s">
        <v>121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20" t="s">
        <v>80</v>
      </c>
      <c r="BK291" s="221">
        <f>ROUND(I291*H291,2)</f>
        <v>0</v>
      </c>
      <c r="BL291" s="20" t="s">
        <v>127</v>
      </c>
      <c r="BM291" s="220" t="s">
        <v>685</v>
      </c>
    </row>
    <row r="292" s="13" customFormat="1">
      <c r="A292" s="13"/>
      <c r="B292" s="227"/>
      <c r="C292" s="228"/>
      <c r="D292" s="229" t="s">
        <v>142</v>
      </c>
      <c r="E292" s="228"/>
      <c r="F292" s="231" t="s">
        <v>686</v>
      </c>
      <c r="G292" s="228"/>
      <c r="H292" s="232">
        <v>43.259999999999998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142</v>
      </c>
      <c r="AU292" s="238" t="s">
        <v>82</v>
      </c>
      <c r="AV292" s="13" t="s">
        <v>82</v>
      </c>
      <c r="AW292" s="13" t="s">
        <v>4</v>
      </c>
      <c r="AX292" s="13" t="s">
        <v>80</v>
      </c>
      <c r="AY292" s="238" t="s">
        <v>121</v>
      </c>
    </row>
    <row r="293" s="2" customFormat="1" ht="16.5" customHeight="1">
      <c r="A293" s="41"/>
      <c r="B293" s="42"/>
      <c r="C293" s="208" t="s">
        <v>687</v>
      </c>
      <c r="D293" s="208" t="s">
        <v>123</v>
      </c>
      <c r="E293" s="209" t="s">
        <v>688</v>
      </c>
      <c r="F293" s="210" t="s">
        <v>689</v>
      </c>
      <c r="G293" s="211" t="s">
        <v>276</v>
      </c>
      <c r="H293" s="212">
        <v>1</v>
      </c>
      <c r="I293" s="213"/>
      <c r="J293" s="214">
        <f>ROUND(I293*H293,2)</f>
        <v>0</v>
      </c>
      <c r="K293" s="215"/>
      <c r="L293" s="47"/>
      <c r="M293" s="216" t="s">
        <v>19</v>
      </c>
      <c r="N293" s="217" t="s">
        <v>43</v>
      </c>
      <c r="O293" s="87"/>
      <c r="P293" s="218">
        <f>O293*H293</f>
        <v>0</v>
      </c>
      <c r="Q293" s="218">
        <v>0.0028600000000000001</v>
      </c>
      <c r="R293" s="218">
        <f>Q293*H293</f>
        <v>0.0028600000000000001</v>
      </c>
      <c r="S293" s="218">
        <v>0</v>
      </c>
      <c r="T293" s="219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0" t="s">
        <v>127</v>
      </c>
      <c r="AT293" s="220" t="s">
        <v>123</v>
      </c>
      <c r="AU293" s="220" t="s">
        <v>82</v>
      </c>
      <c r="AY293" s="20" t="s">
        <v>121</v>
      </c>
      <c r="BE293" s="221">
        <f>IF(N293="základní",J293,0)</f>
        <v>0</v>
      </c>
      <c r="BF293" s="221">
        <f>IF(N293="snížená",J293,0)</f>
        <v>0</v>
      </c>
      <c r="BG293" s="221">
        <f>IF(N293="zákl. přenesená",J293,0)</f>
        <v>0</v>
      </c>
      <c r="BH293" s="221">
        <f>IF(N293="sníž. přenesená",J293,0)</f>
        <v>0</v>
      </c>
      <c r="BI293" s="221">
        <f>IF(N293="nulová",J293,0)</f>
        <v>0</v>
      </c>
      <c r="BJ293" s="20" t="s">
        <v>80</v>
      </c>
      <c r="BK293" s="221">
        <f>ROUND(I293*H293,2)</f>
        <v>0</v>
      </c>
      <c r="BL293" s="20" t="s">
        <v>127</v>
      </c>
      <c r="BM293" s="220" t="s">
        <v>690</v>
      </c>
    </row>
    <row r="294" s="2" customFormat="1" ht="16.5" customHeight="1">
      <c r="A294" s="41"/>
      <c r="B294" s="42"/>
      <c r="C294" s="260" t="s">
        <v>691</v>
      </c>
      <c r="D294" s="260" t="s">
        <v>199</v>
      </c>
      <c r="E294" s="261" t="s">
        <v>692</v>
      </c>
      <c r="F294" s="262" t="s">
        <v>693</v>
      </c>
      <c r="G294" s="263" t="s">
        <v>276</v>
      </c>
      <c r="H294" s="264">
        <v>1</v>
      </c>
      <c r="I294" s="265"/>
      <c r="J294" s="266">
        <f>ROUND(I294*H294,2)</f>
        <v>0</v>
      </c>
      <c r="K294" s="267"/>
      <c r="L294" s="268"/>
      <c r="M294" s="269" t="s">
        <v>19</v>
      </c>
      <c r="N294" s="270" t="s">
        <v>43</v>
      </c>
      <c r="O294" s="87"/>
      <c r="P294" s="218">
        <f>O294*H294</f>
        <v>0</v>
      </c>
      <c r="Q294" s="218">
        <v>0</v>
      </c>
      <c r="R294" s="218">
        <f>Q294*H294</f>
        <v>0</v>
      </c>
      <c r="S294" s="218">
        <v>0</v>
      </c>
      <c r="T294" s="219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0" t="s">
        <v>169</v>
      </c>
      <c r="AT294" s="220" t="s">
        <v>199</v>
      </c>
      <c r="AU294" s="220" t="s">
        <v>82</v>
      </c>
      <c r="AY294" s="20" t="s">
        <v>121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20" t="s">
        <v>80</v>
      </c>
      <c r="BK294" s="221">
        <f>ROUND(I294*H294,2)</f>
        <v>0</v>
      </c>
      <c r="BL294" s="20" t="s">
        <v>127</v>
      </c>
      <c r="BM294" s="220" t="s">
        <v>694</v>
      </c>
    </row>
    <row r="295" s="2" customFormat="1" ht="16.5" customHeight="1">
      <c r="A295" s="41"/>
      <c r="B295" s="42"/>
      <c r="C295" s="208" t="s">
        <v>695</v>
      </c>
      <c r="D295" s="208" t="s">
        <v>123</v>
      </c>
      <c r="E295" s="209" t="s">
        <v>696</v>
      </c>
      <c r="F295" s="210" t="s">
        <v>697</v>
      </c>
      <c r="G295" s="211" t="s">
        <v>126</v>
      </c>
      <c r="H295" s="212">
        <v>1</v>
      </c>
      <c r="I295" s="213"/>
      <c r="J295" s="214">
        <f>ROUND(I295*H295,2)</f>
        <v>0</v>
      </c>
      <c r="K295" s="215"/>
      <c r="L295" s="47"/>
      <c r="M295" s="216" t="s">
        <v>19</v>
      </c>
      <c r="N295" s="217" t="s">
        <v>43</v>
      </c>
      <c r="O295" s="87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0" t="s">
        <v>127</v>
      </c>
      <c r="AT295" s="220" t="s">
        <v>123</v>
      </c>
      <c r="AU295" s="220" t="s">
        <v>82</v>
      </c>
      <c r="AY295" s="20" t="s">
        <v>121</v>
      </c>
      <c r="BE295" s="221">
        <f>IF(N295="základní",J295,0)</f>
        <v>0</v>
      </c>
      <c r="BF295" s="221">
        <f>IF(N295="snížená",J295,0)</f>
        <v>0</v>
      </c>
      <c r="BG295" s="221">
        <f>IF(N295="zákl. přenesená",J295,0)</f>
        <v>0</v>
      </c>
      <c r="BH295" s="221">
        <f>IF(N295="sníž. přenesená",J295,0)</f>
        <v>0</v>
      </c>
      <c r="BI295" s="221">
        <f>IF(N295="nulová",J295,0)</f>
        <v>0</v>
      </c>
      <c r="BJ295" s="20" t="s">
        <v>80</v>
      </c>
      <c r="BK295" s="221">
        <f>ROUND(I295*H295,2)</f>
        <v>0</v>
      </c>
      <c r="BL295" s="20" t="s">
        <v>127</v>
      </c>
      <c r="BM295" s="220" t="s">
        <v>698</v>
      </c>
    </row>
    <row r="296" s="2" customFormat="1">
      <c r="A296" s="41"/>
      <c r="B296" s="42"/>
      <c r="C296" s="43"/>
      <c r="D296" s="222" t="s">
        <v>129</v>
      </c>
      <c r="E296" s="43"/>
      <c r="F296" s="223" t="s">
        <v>699</v>
      </c>
      <c r="G296" s="43"/>
      <c r="H296" s="43"/>
      <c r="I296" s="224"/>
      <c r="J296" s="43"/>
      <c r="K296" s="43"/>
      <c r="L296" s="47"/>
      <c r="M296" s="225"/>
      <c r="N296" s="226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129</v>
      </c>
      <c r="AU296" s="20" t="s">
        <v>82</v>
      </c>
    </row>
    <row r="297" s="2" customFormat="1" ht="16.5" customHeight="1">
      <c r="A297" s="41"/>
      <c r="B297" s="42"/>
      <c r="C297" s="208" t="s">
        <v>700</v>
      </c>
      <c r="D297" s="208" t="s">
        <v>123</v>
      </c>
      <c r="E297" s="209" t="s">
        <v>279</v>
      </c>
      <c r="F297" s="210" t="s">
        <v>280</v>
      </c>
      <c r="G297" s="211" t="s">
        <v>126</v>
      </c>
      <c r="H297" s="212">
        <v>88</v>
      </c>
      <c r="I297" s="213"/>
      <c r="J297" s="214">
        <f>ROUND(I297*H297,2)</f>
        <v>0</v>
      </c>
      <c r="K297" s="215"/>
      <c r="L297" s="47"/>
      <c r="M297" s="216" t="s">
        <v>19</v>
      </c>
      <c r="N297" s="217" t="s">
        <v>43</v>
      </c>
      <c r="O297" s="87"/>
      <c r="P297" s="218">
        <f>O297*H297</f>
        <v>0</v>
      </c>
      <c r="Q297" s="218">
        <v>0</v>
      </c>
      <c r="R297" s="218">
        <f>Q297*H297</f>
        <v>0</v>
      </c>
      <c r="S297" s="218">
        <v>0</v>
      </c>
      <c r="T297" s="219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0" t="s">
        <v>127</v>
      </c>
      <c r="AT297" s="220" t="s">
        <v>123</v>
      </c>
      <c r="AU297" s="220" t="s">
        <v>82</v>
      </c>
      <c r="AY297" s="20" t="s">
        <v>121</v>
      </c>
      <c r="BE297" s="221">
        <f>IF(N297="základní",J297,0)</f>
        <v>0</v>
      </c>
      <c r="BF297" s="221">
        <f>IF(N297="snížená",J297,0)</f>
        <v>0</v>
      </c>
      <c r="BG297" s="221">
        <f>IF(N297="zákl. přenesená",J297,0)</f>
        <v>0</v>
      </c>
      <c r="BH297" s="221">
        <f>IF(N297="sníž. přenesená",J297,0)</f>
        <v>0</v>
      </c>
      <c r="BI297" s="221">
        <f>IF(N297="nulová",J297,0)</f>
        <v>0</v>
      </c>
      <c r="BJ297" s="20" t="s">
        <v>80</v>
      </c>
      <c r="BK297" s="221">
        <f>ROUND(I297*H297,2)</f>
        <v>0</v>
      </c>
      <c r="BL297" s="20" t="s">
        <v>127</v>
      </c>
      <c r="BM297" s="220" t="s">
        <v>701</v>
      </c>
    </row>
    <row r="298" s="2" customFormat="1">
      <c r="A298" s="41"/>
      <c r="B298" s="42"/>
      <c r="C298" s="43"/>
      <c r="D298" s="222" t="s">
        <v>129</v>
      </c>
      <c r="E298" s="43"/>
      <c r="F298" s="223" t="s">
        <v>282</v>
      </c>
      <c r="G298" s="43"/>
      <c r="H298" s="43"/>
      <c r="I298" s="224"/>
      <c r="J298" s="43"/>
      <c r="K298" s="43"/>
      <c r="L298" s="47"/>
      <c r="M298" s="225"/>
      <c r="N298" s="226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129</v>
      </c>
      <c r="AU298" s="20" t="s">
        <v>82</v>
      </c>
    </row>
    <row r="299" s="2" customFormat="1" ht="16.5" customHeight="1">
      <c r="A299" s="41"/>
      <c r="B299" s="42"/>
      <c r="C299" s="208" t="s">
        <v>702</v>
      </c>
      <c r="D299" s="208" t="s">
        <v>123</v>
      </c>
      <c r="E299" s="209" t="s">
        <v>284</v>
      </c>
      <c r="F299" s="210" t="s">
        <v>285</v>
      </c>
      <c r="G299" s="211" t="s">
        <v>276</v>
      </c>
      <c r="H299" s="212">
        <v>16</v>
      </c>
      <c r="I299" s="213"/>
      <c r="J299" s="214">
        <f>ROUND(I299*H299,2)</f>
        <v>0</v>
      </c>
      <c r="K299" s="215"/>
      <c r="L299" s="47"/>
      <c r="M299" s="216" t="s">
        <v>19</v>
      </c>
      <c r="N299" s="217" t="s">
        <v>43</v>
      </c>
      <c r="O299" s="87"/>
      <c r="P299" s="218">
        <f>O299*H299</f>
        <v>0</v>
      </c>
      <c r="Q299" s="218">
        <v>0.45937</v>
      </c>
      <c r="R299" s="218">
        <f>Q299*H299</f>
        <v>7.34992</v>
      </c>
      <c r="S299" s="218">
        <v>0</v>
      </c>
      <c r="T299" s="219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0" t="s">
        <v>127</v>
      </c>
      <c r="AT299" s="220" t="s">
        <v>123</v>
      </c>
      <c r="AU299" s="220" t="s">
        <v>82</v>
      </c>
      <c r="AY299" s="20" t="s">
        <v>121</v>
      </c>
      <c r="BE299" s="221">
        <f>IF(N299="základní",J299,0)</f>
        <v>0</v>
      </c>
      <c r="BF299" s="221">
        <f>IF(N299="snížená",J299,0)</f>
        <v>0</v>
      </c>
      <c r="BG299" s="221">
        <f>IF(N299="zákl. přenesená",J299,0)</f>
        <v>0</v>
      </c>
      <c r="BH299" s="221">
        <f>IF(N299="sníž. přenesená",J299,0)</f>
        <v>0</v>
      </c>
      <c r="BI299" s="221">
        <f>IF(N299="nulová",J299,0)</f>
        <v>0</v>
      </c>
      <c r="BJ299" s="20" t="s">
        <v>80</v>
      </c>
      <c r="BK299" s="221">
        <f>ROUND(I299*H299,2)</f>
        <v>0</v>
      </c>
      <c r="BL299" s="20" t="s">
        <v>127</v>
      </c>
      <c r="BM299" s="220" t="s">
        <v>703</v>
      </c>
    </row>
    <row r="300" s="2" customFormat="1">
      <c r="A300" s="41"/>
      <c r="B300" s="42"/>
      <c r="C300" s="43"/>
      <c r="D300" s="222" t="s">
        <v>129</v>
      </c>
      <c r="E300" s="43"/>
      <c r="F300" s="223" t="s">
        <v>287</v>
      </c>
      <c r="G300" s="43"/>
      <c r="H300" s="43"/>
      <c r="I300" s="224"/>
      <c r="J300" s="43"/>
      <c r="K300" s="43"/>
      <c r="L300" s="47"/>
      <c r="M300" s="225"/>
      <c r="N300" s="226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129</v>
      </c>
      <c r="AU300" s="20" t="s">
        <v>82</v>
      </c>
    </row>
    <row r="301" s="2" customFormat="1" ht="16.5" customHeight="1">
      <c r="A301" s="41"/>
      <c r="B301" s="42"/>
      <c r="C301" s="208" t="s">
        <v>704</v>
      </c>
      <c r="D301" s="208" t="s">
        <v>123</v>
      </c>
      <c r="E301" s="209" t="s">
        <v>576</v>
      </c>
      <c r="F301" s="210" t="s">
        <v>577</v>
      </c>
      <c r="G301" s="211" t="s">
        <v>276</v>
      </c>
      <c r="H301" s="212">
        <v>2</v>
      </c>
      <c r="I301" s="213"/>
      <c r="J301" s="214">
        <f>ROUND(I301*H301,2)</f>
        <v>0</v>
      </c>
      <c r="K301" s="215"/>
      <c r="L301" s="47"/>
      <c r="M301" s="216" t="s">
        <v>19</v>
      </c>
      <c r="N301" s="217" t="s">
        <v>43</v>
      </c>
      <c r="O301" s="87"/>
      <c r="P301" s="218">
        <f>O301*H301</f>
        <v>0</v>
      </c>
      <c r="Q301" s="218">
        <v>0.010189999999999999</v>
      </c>
      <c r="R301" s="218">
        <f>Q301*H301</f>
        <v>0.020379999999999999</v>
      </c>
      <c r="S301" s="218">
        <v>0</v>
      </c>
      <c r="T301" s="219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0" t="s">
        <v>127</v>
      </c>
      <c r="AT301" s="220" t="s">
        <v>123</v>
      </c>
      <c r="AU301" s="220" t="s">
        <v>82</v>
      </c>
      <c r="AY301" s="20" t="s">
        <v>121</v>
      </c>
      <c r="BE301" s="221">
        <f>IF(N301="základní",J301,0)</f>
        <v>0</v>
      </c>
      <c r="BF301" s="221">
        <f>IF(N301="snížená",J301,0)</f>
        <v>0</v>
      </c>
      <c r="BG301" s="221">
        <f>IF(N301="zákl. přenesená",J301,0)</f>
        <v>0</v>
      </c>
      <c r="BH301" s="221">
        <f>IF(N301="sníž. přenesená",J301,0)</f>
        <v>0</v>
      </c>
      <c r="BI301" s="221">
        <f>IF(N301="nulová",J301,0)</f>
        <v>0</v>
      </c>
      <c r="BJ301" s="20" t="s">
        <v>80</v>
      </c>
      <c r="BK301" s="221">
        <f>ROUND(I301*H301,2)</f>
        <v>0</v>
      </c>
      <c r="BL301" s="20" t="s">
        <v>127</v>
      </c>
      <c r="BM301" s="220" t="s">
        <v>705</v>
      </c>
    </row>
    <row r="302" s="2" customFormat="1">
      <c r="A302" s="41"/>
      <c r="B302" s="42"/>
      <c r="C302" s="43"/>
      <c r="D302" s="222" t="s">
        <v>129</v>
      </c>
      <c r="E302" s="43"/>
      <c r="F302" s="223" t="s">
        <v>579</v>
      </c>
      <c r="G302" s="43"/>
      <c r="H302" s="43"/>
      <c r="I302" s="224"/>
      <c r="J302" s="43"/>
      <c r="K302" s="43"/>
      <c r="L302" s="47"/>
      <c r="M302" s="225"/>
      <c r="N302" s="226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129</v>
      </c>
      <c r="AU302" s="20" t="s">
        <v>82</v>
      </c>
    </row>
    <row r="303" s="2" customFormat="1" ht="16.5" customHeight="1">
      <c r="A303" s="41"/>
      <c r="B303" s="42"/>
      <c r="C303" s="260" t="s">
        <v>706</v>
      </c>
      <c r="D303" s="260" t="s">
        <v>199</v>
      </c>
      <c r="E303" s="261" t="s">
        <v>581</v>
      </c>
      <c r="F303" s="262" t="s">
        <v>582</v>
      </c>
      <c r="G303" s="263" t="s">
        <v>276</v>
      </c>
      <c r="H303" s="264">
        <v>1</v>
      </c>
      <c r="I303" s="265"/>
      <c r="J303" s="266">
        <f>ROUND(I303*H303,2)</f>
        <v>0</v>
      </c>
      <c r="K303" s="267"/>
      <c r="L303" s="268"/>
      <c r="M303" s="269" t="s">
        <v>19</v>
      </c>
      <c r="N303" s="270" t="s">
        <v>43</v>
      </c>
      <c r="O303" s="87"/>
      <c r="P303" s="218">
        <f>O303*H303</f>
        <v>0</v>
      </c>
      <c r="Q303" s="218">
        <v>0.254</v>
      </c>
      <c r="R303" s="218">
        <f>Q303*H303</f>
        <v>0.254</v>
      </c>
      <c r="S303" s="218">
        <v>0</v>
      </c>
      <c r="T303" s="219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0" t="s">
        <v>169</v>
      </c>
      <c r="AT303" s="220" t="s">
        <v>199</v>
      </c>
      <c r="AU303" s="220" t="s">
        <v>82</v>
      </c>
      <c r="AY303" s="20" t="s">
        <v>121</v>
      </c>
      <c r="BE303" s="221">
        <f>IF(N303="základní",J303,0)</f>
        <v>0</v>
      </c>
      <c r="BF303" s="221">
        <f>IF(N303="snížená",J303,0)</f>
        <v>0</v>
      </c>
      <c r="BG303" s="221">
        <f>IF(N303="zákl. přenesená",J303,0)</f>
        <v>0</v>
      </c>
      <c r="BH303" s="221">
        <f>IF(N303="sníž. přenesená",J303,0)</f>
        <v>0</v>
      </c>
      <c r="BI303" s="221">
        <f>IF(N303="nulová",J303,0)</f>
        <v>0</v>
      </c>
      <c r="BJ303" s="20" t="s">
        <v>80</v>
      </c>
      <c r="BK303" s="221">
        <f>ROUND(I303*H303,2)</f>
        <v>0</v>
      </c>
      <c r="BL303" s="20" t="s">
        <v>127</v>
      </c>
      <c r="BM303" s="220" t="s">
        <v>707</v>
      </c>
    </row>
    <row r="304" s="2" customFormat="1" ht="16.5" customHeight="1">
      <c r="A304" s="41"/>
      <c r="B304" s="42"/>
      <c r="C304" s="260" t="s">
        <v>708</v>
      </c>
      <c r="D304" s="260" t="s">
        <v>199</v>
      </c>
      <c r="E304" s="261" t="s">
        <v>709</v>
      </c>
      <c r="F304" s="262" t="s">
        <v>710</v>
      </c>
      <c r="G304" s="263" t="s">
        <v>276</v>
      </c>
      <c r="H304" s="264">
        <v>1</v>
      </c>
      <c r="I304" s="265"/>
      <c r="J304" s="266">
        <f>ROUND(I304*H304,2)</f>
        <v>0</v>
      </c>
      <c r="K304" s="267"/>
      <c r="L304" s="268"/>
      <c r="M304" s="269" t="s">
        <v>19</v>
      </c>
      <c r="N304" s="270" t="s">
        <v>43</v>
      </c>
      <c r="O304" s="87"/>
      <c r="P304" s="218">
        <f>O304*H304</f>
        <v>0</v>
      </c>
      <c r="Q304" s="218">
        <v>0.50600000000000001</v>
      </c>
      <c r="R304" s="218">
        <f>Q304*H304</f>
        <v>0.50600000000000001</v>
      </c>
      <c r="S304" s="218">
        <v>0</v>
      </c>
      <c r="T304" s="219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0" t="s">
        <v>169</v>
      </c>
      <c r="AT304" s="220" t="s">
        <v>199</v>
      </c>
      <c r="AU304" s="220" t="s">
        <v>82</v>
      </c>
      <c r="AY304" s="20" t="s">
        <v>121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20" t="s">
        <v>80</v>
      </c>
      <c r="BK304" s="221">
        <f>ROUND(I304*H304,2)</f>
        <v>0</v>
      </c>
      <c r="BL304" s="20" t="s">
        <v>127</v>
      </c>
      <c r="BM304" s="220" t="s">
        <v>711</v>
      </c>
    </row>
    <row r="305" s="2" customFormat="1" ht="16.5" customHeight="1">
      <c r="A305" s="41"/>
      <c r="B305" s="42"/>
      <c r="C305" s="208" t="s">
        <v>712</v>
      </c>
      <c r="D305" s="208" t="s">
        <v>123</v>
      </c>
      <c r="E305" s="209" t="s">
        <v>713</v>
      </c>
      <c r="F305" s="210" t="s">
        <v>714</v>
      </c>
      <c r="G305" s="211" t="s">
        <v>276</v>
      </c>
      <c r="H305" s="212">
        <v>2</v>
      </c>
      <c r="I305" s="213"/>
      <c r="J305" s="214">
        <f>ROUND(I305*H305,2)</f>
        <v>0</v>
      </c>
      <c r="K305" s="215"/>
      <c r="L305" s="47"/>
      <c r="M305" s="216" t="s">
        <v>19</v>
      </c>
      <c r="N305" s="217" t="s">
        <v>43</v>
      </c>
      <c r="O305" s="87"/>
      <c r="P305" s="218">
        <f>O305*H305</f>
        <v>0</v>
      </c>
      <c r="Q305" s="218">
        <v>0.01248</v>
      </c>
      <c r="R305" s="218">
        <f>Q305*H305</f>
        <v>0.02496</v>
      </c>
      <c r="S305" s="218">
        <v>0</v>
      </c>
      <c r="T305" s="219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0" t="s">
        <v>127</v>
      </c>
      <c r="AT305" s="220" t="s">
        <v>123</v>
      </c>
      <c r="AU305" s="220" t="s">
        <v>82</v>
      </c>
      <c r="AY305" s="20" t="s">
        <v>121</v>
      </c>
      <c r="BE305" s="221">
        <f>IF(N305="základní",J305,0)</f>
        <v>0</v>
      </c>
      <c r="BF305" s="221">
        <f>IF(N305="snížená",J305,0)</f>
        <v>0</v>
      </c>
      <c r="BG305" s="221">
        <f>IF(N305="zákl. přenesená",J305,0)</f>
        <v>0</v>
      </c>
      <c r="BH305" s="221">
        <f>IF(N305="sníž. přenesená",J305,0)</f>
        <v>0</v>
      </c>
      <c r="BI305" s="221">
        <f>IF(N305="nulová",J305,0)</f>
        <v>0</v>
      </c>
      <c r="BJ305" s="20" t="s">
        <v>80</v>
      </c>
      <c r="BK305" s="221">
        <f>ROUND(I305*H305,2)</f>
        <v>0</v>
      </c>
      <c r="BL305" s="20" t="s">
        <v>127</v>
      </c>
      <c r="BM305" s="220" t="s">
        <v>715</v>
      </c>
    </row>
    <row r="306" s="2" customFormat="1">
      <c r="A306" s="41"/>
      <c r="B306" s="42"/>
      <c r="C306" s="43"/>
      <c r="D306" s="222" t="s">
        <v>129</v>
      </c>
      <c r="E306" s="43"/>
      <c r="F306" s="223" t="s">
        <v>716</v>
      </c>
      <c r="G306" s="43"/>
      <c r="H306" s="43"/>
      <c r="I306" s="224"/>
      <c r="J306" s="43"/>
      <c r="K306" s="43"/>
      <c r="L306" s="47"/>
      <c r="M306" s="225"/>
      <c r="N306" s="226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129</v>
      </c>
      <c r="AU306" s="20" t="s">
        <v>82</v>
      </c>
    </row>
    <row r="307" s="2" customFormat="1" ht="16.5" customHeight="1">
      <c r="A307" s="41"/>
      <c r="B307" s="42"/>
      <c r="C307" s="260" t="s">
        <v>717</v>
      </c>
      <c r="D307" s="260" t="s">
        <v>199</v>
      </c>
      <c r="E307" s="261" t="s">
        <v>718</v>
      </c>
      <c r="F307" s="262" t="s">
        <v>719</v>
      </c>
      <c r="G307" s="263" t="s">
        <v>276</v>
      </c>
      <c r="H307" s="264">
        <v>2</v>
      </c>
      <c r="I307" s="265"/>
      <c r="J307" s="266">
        <f>ROUND(I307*H307,2)</f>
        <v>0</v>
      </c>
      <c r="K307" s="267"/>
      <c r="L307" s="268"/>
      <c r="M307" s="269" t="s">
        <v>19</v>
      </c>
      <c r="N307" s="270" t="s">
        <v>43</v>
      </c>
      <c r="O307" s="87"/>
      <c r="P307" s="218">
        <f>O307*H307</f>
        <v>0</v>
      </c>
      <c r="Q307" s="218">
        <v>0.54800000000000004</v>
      </c>
      <c r="R307" s="218">
        <f>Q307*H307</f>
        <v>1.0960000000000001</v>
      </c>
      <c r="S307" s="218">
        <v>0</v>
      </c>
      <c r="T307" s="219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0" t="s">
        <v>169</v>
      </c>
      <c r="AT307" s="220" t="s">
        <v>199</v>
      </c>
      <c r="AU307" s="220" t="s">
        <v>82</v>
      </c>
      <c r="AY307" s="20" t="s">
        <v>121</v>
      </c>
      <c r="BE307" s="221">
        <f>IF(N307="základní",J307,0)</f>
        <v>0</v>
      </c>
      <c r="BF307" s="221">
        <f>IF(N307="snížená",J307,0)</f>
        <v>0</v>
      </c>
      <c r="BG307" s="221">
        <f>IF(N307="zákl. přenesená",J307,0)</f>
        <v>0</v>
      </c>
      <c r="BH307" s="221">
        <f>IF(N307="sníž. přenesená",J307,0)</f>
        <v>0</v>
      </c>
      <c r="BI307" s="221">
        <f>IF(N307="nulová",J307,0)</f>
        <v>0</v>
      </c>
      <c r="BJ307" s="20" t="s">
        <v>80</v>
      </c>
      <c r="BK307" s="221">
        <f>ROUND(I307*H307,2)</f>
        <v>0</v>
      </c>
      <c r="BL307" s="20" t="s">
        <v>127</v>
      </c>
      <c r="BM307" s="220" t="s">
        <v>720</v>
      </c>
    </row>
    <row r="308" s="2" customFormat="1" ht="16.5" customHeight="1">
      <c r="A308" s="41"/>
      <c r="B308" s="42"/>
      <c r="C308" s="208" t="s">
        <v>721</v>
      </c>
      <c r="D308" s="208" t="s">
        <v>123</v>
      </c>
      <c r="E308" s="209" t="s">
        <v>722</v>
      </c>
      <c r="F308" s="210" t="s">
        <v>723</v>
      </c>
      <c r="G308" s="211" t="s">
        <v>276</v>
      </c>
      <c r="H308" s="212">
        <v>2</v>
      </c>
      <c r="I308" s="213"/>
      <c r="J308" s="214">
        <f>ROUND(I308*H308,2)</f>
        <v>0</v>
      </c>
      <c r="K308" s="215"/>
      <c r="L308" s="47"/>
      <c r="M308" s="216" t="s">
        <v>19</v>
      </c>
      <c r="N308" s="217" t="s">
        <v>43</v>
      </c>
      <c r="O308" s="87"/>
      <c r="P308" s="218">
        <f>O308*H308</f>
        <v>0</v>
      </c>
      <c r="Q308" s="218">
        <v>0.028539999999999999</v>
      </c>
      <c r="R308" s="218">
        <f>Q308*H308</f>
        <v>0.057079999999999999</v>
      </c>
      <c r="S308" s="218">
        <v>0</v>
      </c>
      <c r="T308" s="219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0" t="s">
        <v>127</v>
      </c>
      <c r="AT308" s="220" t="s">
        <v>123</v>
      </c>
      <c r="AU308" s="220" t="s">
        <v>82</v>
      </c>
      <c r="AY308" s="20" t="s">
        <v>121</v>
      </c>
      <c r="BE308" s="221">
        <f>IF(N308="základní",J308,0)</f>
        <v>0</v>
      </c>
      <c r="BF308" s="221">
        <f>IF(N308="snížená",J308,0)</f>
        <v>0</v>
      </c>
      <c r="BG308" s="221">
        <f>IF(N308="zákl. přenesená",J308,0)</f>
        <v>0</v>
      </c>
      <c r="BH308" s="221">
        <f>IF(N308="sníž. přenesená",J308,0)</f>
        <v>0</v>
      </c>
      <c r="BI308" s="221">
        <f>IF(N308="nulová",J308,0)</f>
        <v>0</v>
      </c>
      <c r="BJ308" s="20" t="s">
        <v>80</v>
      </c>
      <c r="BK308" s="221">
        <f>ROUND(I308*H308,2)</f>
        <v>0</v>
      </c>
      <c r="BL308" s="20" t="s">
        <v>127</v>
      </c>
      <c r="BM308" s="220" t="s">
        <v>724</v>
      </c>
    </row>
    <row r="309" s="2" customFormat="1">
      <c r="A309" s="41"/>
      <c r="B309" s="42"/>
      <c r="C309" s="43"/>
      <c r="D309" s="222" t="s">
        <v>129</v>
      </c>
      <c r="E309" s="43"/>
      <c r="F309" s="223" t="s">
        <v>725</v>
      </c>
      <c r="G309" s="43"/>
      <c r="H309" s="43"/>
      <c r="I309" s="224"/>
      <c r="J309" s="43"/>
      <c r="K309" s="43"/>
      <c r="L309" s="47"/>
      <c r="M309" s="225"/>
      <c r="N309" s="226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129</v>
      </c>
      <c r="AU309" s="20" t="s">
        <v>82</v>
      </c>
    </row>
    <row r="310" s="2" customFormat="1" ht="16.5" customHeight="1">
      <c r="A310" s="41"/>
      <c r="B310" s="42"/>
      <c r="C310" s="260" t="s">
        <v>726</v>
      </c>
      <c r="D310" s="260" t="s">
        <v>199</v>
      </c>
      <c r="E310" s="261" t="s">
        <v>727</v>
      </c>
      <c r="F310" s="262" t="s">
        <v>728</v>
      </c>
      <c r="G310" s="263" t="s">
        <v>276</v>
      </c>
      <c r="H310" s="264">
        <v>1</v>
      </c>
      <c r="I310" s="265"/>
      <c r="J310" s="266">
        <f>ROUND(I310*H310,2)</f>
        <v>0</v>
      </c>
      <c r="K310" s="267"/>
      <c r="L310" s="268"/>
      <c r="M310" s="269" t="s">
        <v>19</v>
      </c>
      <c r="N310" s="270" t="s">
        <v>43</v>
      </c>
      <c r="O310" s="87"/>
      <c r="P310" s="218">
        <f>O310*H310</f>
        <v>0</v>
      </c>
      <c r="Q310" s="218">
        <v>1.6000000000000001</v>
      </c>
      <c r="R310" s="218">
        <f>Q310*H310</f>
        <v>1.6000000000000001</v>
      </c>
      <c r="S310" s="218">
        <v>0</v>
      </c>
      <c r="T310" s="219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0" t="s">
        <v>169</v>
      </c>
      <c r="AT310" s="220" t="s">
        <v>199</v>
      </c>
      <c r="AU310" s="220" t="s">
        <v>82</v>
      </c>
      <c r="AY310" s="20" t="s">
        <v>121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20" t="s">
        <v>80</v>
      </c>
      <c r="BK310" s="221">
        <f>ROUND(I310*H310,2)</f>
        <v>0</v>
      </c>
      <c r="BL310" s="20" t="s">
        <v>127</v>
      </c>
      <c r="BM310" s="220" t="s">
        <v>729</v>
      </c>
    </row>
    <row r="311" s="2" customFormat="1" ht="16.5" customHeight="1">
      <c r="A311" s="41"/>
      <c r="B311" s="42"/>
      <c r="C311" s="260" t="s">
        <v>730</v>
      </c>
      <c r="D311" s="260" t="s">
        <v>199</v>
      </c>
      <c r="E311" s="261" t="s">
        <v>731</v>
      </c>
      <c r="F311" s="262" t="s">
        <v>732</v>
      </c>
      <c r="G311" s="263" t="s">
        <v>276</v>
      </c>
      <c r="H311" s="264">
        <v>1</v>
      </c>
      <c r="I311" s="265"/>
      <c r="J311" s="266">
        <f>ROUND(I311*H311,2)</f>
        <v>0</v>
      </c>
      <c r="K311" s="267"/>
      <c r="L311" s="268"/>
      <c r="M311" s="269" t="s">
        <v>19</v>
      </c>
      <c r="N311" s="270" t="s">
        <v>43</v>
      </c>
      <c r="O311" s="87"/>
      <c r="P311" s="218">
        <f>O311*H311</f>
        <v>0</v>
      </c>
      <c r="Q311" s="218">
        <v>2.1000000000000001</v>
      </c>
      <c r="R311" s="218">
        <f>Q311*H311</f>
        <v>2.1000000000000001</v>
      </c>
      <c r="S311" s="218">
        <v>0</v>
      </c>
      <c r="T311" s="219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0" t="s">
        <v>169</v>
      </c>
      <c r="AT311" s="220" t="s">
        <v>199</v>
      </c>
      <c r="AU311" s="220" t="s">
        <v>82</v>
      </c>
      <c r="AY311" s="20" t="s">
        <v>121</v>
      </c>
      <c r="BE311" s="221">
        <f>IF(N311="základní",J311,0)</f>
        <v>0</v>
      </c>
      <c r="BF311" s="221">
        <f>IF(N311="snížená",J311,0)</f>
        <v>0</v>
      </c>
      <c r="BG311" s="221">
        <f>IF(N311="zákl. přenesená",J311,0)</f>
        <v>0</v>
      </c>
      <c r="BH311" s="221">
        <f>IF(N311="sníž. přenesená",J311,0)</f>
        <v>0</v>
      </c>
      <c r="BI311" s="221">
        <f>IF(N311="nulová",J311,0)</f>
        <v>0</v>
      </c>
      <c r="BJ311" s="20" t="s">
        <v>80</v>
      </c>
      <c r="BK311" s="221">
        <f>ROUND(I311*H311,2)</f>
        <v>0</v>
      </c>
      <c r="BL311" s="20" t="s">
        <v>127</v>
      </c>
      <c r="BM311" s="220" t="s">
        <v>733</v>
      </c>
    </row>
    <row r="312" s="2" customFormat="1" ht="16.5" customHeight="1">
      <c r="A312" s="41"/>
      <c r="B312" s="42"/>
      <c r="C312" s="208" t="s">
        <v>734</v>
      </c>
      <c r="D312" s="208" t="s">
        <v>123</v>
      </c>
      <c r="E312" s="209" t="s">
        <v>735</v>
      </c>
      <c r="F312" s="210" t="s">
        <v>736</v>
      </c>
      <c r="G312" s="211" t="s">
        <v>276</v>
      </c>
      <c r="H312" s="212">
        <v>1</v>
      </c>
      <c r="I312" s="213"/>
      <c r="J312" s="214">
        <f>ROUND(I312*H312,2)</f>
        <v>0</v>
      </c>
      <c r="K312" s="215"/>
      <c r="L312" s="47"/>
      <c r="M312" s="216" t="s">
        <v>19</v>
      </c>
      <c r="N312" s="217" t="s">
        <v>43</v>
      </c>
      <c r="O312" s="87"/>
      <c r="P312" s="218">
        <f>O312*H312</f>
        <v>0</v>
      </c>
      <c r="Q312" s="218">
        <v>0.058020000000000002</v>
      </c>
      <c r="R312" s="218">
        <f>Q312*H312</f>
        <v>0.058020000000000002</v>
      </c>
      <c r="S312" s="218">
        <v>0</v>
      </c>
      <c r="T312" s="219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0" t="s">
        <v>127</v>
      </c>
      <c r="AT312" s="220" t="s">
        <v>123</v>
      </c>
      <c r="AU312" s="220" t="s">
        <v>82</v>
      </c>
      <c r="AY312" s="20" t="s">
        <v>121</v>
      </c>
      <c r="BE312" s="221">
        <f>IF(N312="základní",J312,0)</f>
        <v>0</v>
      </c>
      <c r="BF312" s="221">
        <f>IF(N312="snížená",J312,0)</f>
        <v>0</v>
      </c>
      <c r="BG312" s="221">
        <f>IF(N312="zákl. přenesená",J312,0)</f>
        <v>0</v>
      </c>
      <c r="BH312" s="221">
        <f>IF(N312="sníž. přenesená",J312,0)</f>
        <v>0</v>
      </c>
      <c r="BI312" s="221">
        <f>IF(N312="nulová",J312,0)</f>
        <v>0</v>
      </c>
      <c r="BJ312" s="20" t="s">
        <v>80</v>
      </c>
      <c r="BK312" s="221">
        <f>ROUND(I312*H312,2)</f>
        <v>0</v>
      </c>
      <c r="BL312" s="20" t="s">
        <v>127</v>
      </c>
      <c r="BM312" s="220" t="s">
        <v>737</v>
      </c>
    </row>
    <row r="313" s="2" customFormat="1">
      <c r="A313" s="41"/>
      <c r="B313" s="42"/>
      <c r="C313" s="43"/>
      <c r="D313" s="229" t="s">
        <v>738</v>
      </c>
      <c r="E313" s="43"/>
      <c r="F313" s="286" t="s">
        <v>739</v>
      </c>
      <c r="G313" s="43"/>
      <c r="H313" s="43"/>
      <c r="I313" s="224"/>
      <c r="J313" s="43"/>
      <c r="K313" s="43"/>
      <c r="L313" s="47"/>
      <c r="M313" s="225"/>
      <c r="N313" s="226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738</v>
      </c>
      <c r="AU313" s="20" t="s">
        <v>82</v>
      </c>
    </row>
    <row r="314" s="2" customFormat="1" ht="16.5" customHeight="1">
      <c r="A314" s="41"/>
      <c r="B314" s="42"/>
      <c r="C314" s="208" t="s">
        <v>740</v>
      </c>
      <c r="D314" s="208" t="s">
        <v>123</v>
      </c>
      <c r="E314" s="209" t="s">
        <v>741</v>
      </c>
      <c r="F314" s="210" t="s">
        <v>742</v>
      </c>
      <c r="G314" s="211" t="s">
        <v>276</v>
      </c>
      <c r="H314" s="212">
        <v>1</v>
      </c>
      <c r="I314" s="213"/>
      <c r="J314" s="214">
        <f>ROUND(I314*H314,2)</f>
        <v>0</v>
      </c>
      <c r="K314" s="215"/>
      <c r="L314" s="47"/>
      <c r="M314" s="216" t="s">
        <v>19</v>
      </c>
      <c r="N314" s="217" t="s">
        <v>43</v>
      </c>
      <c r="O314" s="87"/>
      <c r="P314" s="218">
        <f>O314*H314</f>
        <v>0</v>
      </c>
      <c r="Q314" s="218">
        <v>0.058020000000000002</v>
      </c>
      <c r="R314" s="218">
        <f>Q314*H314</f>
        <v>0.058020000000000002</v>
      </c>
      <c r="S314" s="218">
        <v>0</v>
      </c>
      <c r="T314" s="219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0" t="s">
        <v>127</v>
      </c>
      <c r="AT314" s="220" t="s">
        <v>123</v>
      </c>
      <c r="AU314" s="220" t="s">
        <v>82</v>
      </c>
      <c r="AY314" s="20" t="s">
        <v>121</v>
      </c>
      <c r="BE314" s="221">
        <f>IF(N314="základní",J314,0)</f>
        <v>0</v>
      </c>
      <c r="BF314" s="221">
        <f>IF(N314="snížená",J314,0)</f>
        <v>0</v>
      </c>
      <c r="BG314" s="221">
        <f>IF(N314="zákl. přenesená",J314,0)</f>
        <v>0</v>
      </c>
      <c r="BH314" s="221">
        <f>IF(N314="sníž. přenesená",J314,0)</f>
        <v>0</v>
      </c>
      <c r="BI314" s="221">
        <f>IF(N314="nulová",J314,0)</f>
        <v>0</v>
      </c>
      <c r="BJ314" s="20" t="s">
        <v>80</v>
      </c>
      <c r="BK314" s="221">
        <f>ROUND(I314*H314,2)</f>
        <v>0</v>
      </c>
      <c r="BL314" s="20" t="s">
        <v>127</v>
      </c>
      <c r="BM314" s="220" t="s">
        <v>743</v>
      </c>
    </row>
    <row r="315" s="2" customFormat="1">
      <c r="A315" s="41"/>
      <c r="B315" s="42"/>
      <c r="C315" s="43"/>
      <c r="D315" s="229" t="s">
        <v>738</v>
      </c>
      <c r="E315" s="43"/>
      <c r="F315" s="286" t="s">
        <v>744</v>
      </c>
      <c r="G315" s="43"/>
      <c r="H315" s="43"/>
      <c r="I315" s="224"/>
      <c r="J315" s="43"/>
      <c r="K315" s="43"/>
      <c r="L315" s="47"/>
      <c r="M315" s="225"/>
      <c r="N315" s="226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738</v>
      </c>
      <c r="AU315" s="20" t="s">
        <v>82</v>
      </c>
    </row>
    <row r="316" s="2" customFormat="1" ht="16.5" customHeight="1">
      <c r="A316" s="41"/>
      <c r="B316" s="42"/>
      <c r="C316" s="208" t="s">
        <v>745</v>
      </c>
      <c r="D316" s="208" t="s">
        <v>123</v>
      </c>
      <c r="E316" s="209" t="s">
        <v>746</v>
      </c>
      <c r="F316" s="210" t="s">
        <v>747</v>
      </c>
      <c r="G316" s="211" t="s">
        <v>276</v>
      </c>
      <c r="H316" s="212">
        <v>1</v>
      </c>
      <c r="I316" s="213"/>
      <c r="J316" s="214">
        <f>ROUND(I316*H316,2)</f>
        <v>0</v>
      </c>
      <c r="K316" s="215"/>
      <c r="L316" s="47"/>
      <c r="M316" s="216" t="s">
        <v>19</v>
      </c>
      <c r="N316" s="217" t="s">
        <v>43</v>
      </c>
      <c r="O316" s="87"/>
      <c r="P316" s="218">
        <f>O316*H316</f>
        <v>0</v>
      </c>
      <c r="Q316" s="218">
        <v>0.058020000000000002</v>
      </c>
      <c r="R316" s="218">
        <f>Q316*H316</f>
        <v>0.058020000000000002</v>
      </c>
      <c r="S316" s="218">
        <v>0</v>
      </c>
      <c r="T316" s="219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0" t="s">
        <v>127</v>
      </c>
      <c r="AT316" s="220" t="s">
        <v>123</v>
      </c>
      <c r="AU316" s="220" t="s">
        <v>82</v>
      </c>
      <c r="AY316" s="20" t="s">
        <v>121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20" t="s">
        <v>80</v>
      </c>
      <c r="BK316" s="221">
        <f>ROUND(I316*H316,2)</f>
        <v>0</v>
      </c>
      <c r="BL316" s="20" t="s">
        <v>127</v>
      </c>
      <c r="BM316" s="220" t="s">
        <v>748</v>
      </c>
    </row>
    <row r="317" s="2" customFormat="1">
      <c r="A317" s="41"/>
      <c r="B317" s="42"/>
      <c r="C317" s="43"/>
      <c r="D317" s="229" t="s">
        <v>738</v>
      </c>
      <c r="E317" s="43"/>
      <c r="F317" s="286" t="s">
        <v>749</v>
      </c>
      <c r="G317" s="43"/>
      <c r="H317" s="43"/>
      <c r="I317" s="224"/>
      <c r="J317" s="43"/>
      <c r="K317" s="43"/>
      <c r="L317" s="47"/>
      <c r="M317" s="225"/>
      <c r="N317" s="226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738</v>
      </c>
      <c r="AU317" s="20" t="s">
        <v>82</v>
      </c>
    </row>
    <row r="318" s="2" customFormat="1" ht="16.5" customHeight="1">
      <c r="A318" s="41"/>
      <c r="B318" s="42"/>
      <c r="C318" s="208" t="s">
        <v>750</v>
      </c>
      <c r="D318" s="208" t="s">
        <v>123</v>
      </c>
      <c r="E318" s="209" t="s">
        <v>751</v>
      </c>
      <c r="F318" s="210" t="s">
        <v>752</v>
      </c>
      <c r="G318" s="211" t="s">
        <v>276</v>
      </c>
      <c r="H318" s="212">
        <v>1</v>
      </c>
      <c r="I318" s="213"/>
      <c r="J318" s="214">
        <f>ROUND(I318*H318,2)</f>
        <v>0</v>
      </c>
      <c r="K318" s="215"/>
      <c r="L318" s="47"/>
      <c r="M318" s="216" t="s">
        <v>19</v>
      </c>
      <c r="N318" s="217" t="s">
        <v>43</v>
      </c>
      <c r="O318" s="87"/>
      <c r="P318" s="218">
        <f>O318*H318</f>
        <v>0</v>
      </c>
      <c r="Q318" s="218">
        <v>0.1056</v>
      </c>
      <c r="R318" s="218">
        <f>Q318*H318</f>
        <v>0.1056</v>
      </c>
      <c r="S318" s="218">
        <v>0</v>
      </c>
      <c r="T318" s="219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0" t="s">
        <v>127</v>
      </c>
      <c r="AT318" s="220" t="s">
        <v>123</v>
      </c>
      <c r="AU318" s="220" t="s">
        <v>82</v>
      </c>
      <c r="AY318" s="20" t="s">
        <v>121</v>
      </c>
      <c r="BE318" s="221">
        <f>IF(N318="základní",J318,0)</f>
        <v>0</v>
      </c>
      <c r="BF318" s="221">
        <f>IF(N318="snížená",J318,0)</f>
        <v>0</v>
      </c>
      <c r="BG318" s="221">
        <f>IF(N318="zákl. přenesená",J318,0)</f>
        <v>0</v>
      </c>
      <c r="BH318" s="221">
        <f>IF(N318="sníž. přenesená",J318,0)</f>
        <v>0</v>
      </c>
      <c r="BI318" s="221">
        <f>IF(N318="nulová",J318,0)</f>
        <v>0</v>
      </c>
      <c r="BJ318" s="20" t="s">
        <v>80</v>
      </c>
      <c r="BK318" s="221">
        <f>ROUND(I318*H318,2)</f>
        <v>0</v>
      </c>
      <c r="BL318" s="20" t="s">
        <v>127</v>
      </c>
      <c r="BM318" s="220" t="s">
        <v>753</v>
      </c>
    </row>
    <row r="319" s="2" customFormat="1">
      <c r="A319" s="41"/>
      <c r="B319" s="42"/>
      <c r="C319" s="43"/>
      <c r="D319" s="222" t="s">
        <v>129</v>
      </c>
      <c r="E319" s="43"/>
      <c r="F319" s="223" t="s">
        <v>754</v>
      </c>
      <c r="G319" s="43"/>
      <c r="H319" s="43"/>
      <c r="I319" s="224"/>
      <c r="J319" s="43"/>
      <c r="K319" s="43"/>
      <c r="L319" s="47"/>
      <c r="M319" s="225"/>
      <c r="N319" s="226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129</v>
      </c>
      <c r="AU319" s="20" t="s">
        <v>82</v>
      </c>
    </row>
    <row r="320" s="2" customFormat="1" ht="16.5" customHeight="1">
      <c r="A320" s="41"/>
      <c r="B320" s="42"/>
      <c r="C320" s="208" t="s">
        <v>755</v>
      </c>
      <c r="D320" s="208" t="s">
        <v>123</v>
      </c>
      <c r="E320" s="209" t="s">
        <v>385</v>
      </c>
      <c r="F320" s="210" t="s">
        <v>756</v>
      </c>
      <c r="G320" s="211" t="s">
        <v>276</v>
      </c>
      <c r="H320" s="212">
        <v>2</v>
      </c>
      <c r="I320" s="213"/>
      <c r="J320" s="214">
        <f>ROUND(I320*H320,2)</f>
        <v>0</v>
      </c>
      <c r="K320" s="215"/>
      <c r="L320" s="47"/>
      <c r="M320" s="216" t="s">
        <v>19</v>
      </c>
      <c r="N320" s="217" t="s">
        <v>43</v>
      </c>
      <c r="O320" s="87"/>
      <c r="P320" s="218">
        <f>O320*H320</f>
        <v>0</v>
      </c>
      <c r="Q320" s="218">
        <v>0.10661</v>
      </c>
      <c r="R320" s="218">
        <f>Q320*H320</f>
        <v>0.21321999999999999</v>
      </c>
      <c r="S320" s="218">
        <v>0</v>
      </c>
      <c r="T320" s="219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0" t="s">
        <v>127</v>
      </c>
      <c r="AT320" s="220" t="s">
        <v>123</v>
      </c>
      <c r="AU320" s="220" t="s">
        <v>82</v>
      </c>
      <c r="AY320" s="20" t="s">
        <v>121</v>
      </c>
      <c r="BE320" s="221">
        <f>IF(N320="základní",J320,0)</f>
        <v>0</v>
      </c>
      <c r="BF320" s="221">
        <f>IF(N320="snížená",J320,0)</f>
        <v>0</v>
      </c>
      <c r="BG320" s="221">
        <f>IF(N320="zákl. přenesená",J320,0)</f>
        <v>0</v>
      </c>
      <c r="BH320" s="221">
        <f>IF(N320="sníž. přenesená",J320,0)</f>
        <v>0</v>
      </c>
      <c r="BI320" s="221">
        <f>IF(N320="nulová",J320,0)</f>
        <v>0</v>
      </c>
      <c r="BJ320" s="20" t="s">
        <v>80</v>
      </c>
      <c r="BK320" s="221">
        <f>ROUND(I320*H320,2)</f>
        <v>0</v>
      </c>
      <c r="BL320" s="20" t="s">
        <v>127</v>
      </c>
      <c r="BM320" s="220" t="s">
        <v>757</v>
      </c>
    </row>
    <row r="321" s="2" customFormat="1">
      <c r="A321" s="41"/>
      <c r="B321" s="42"/>
      <c r="C321" s="43"/>
      <c r="D321" s="222" t="s">
        <v>129</v>
      </c>
      <c r="E321" s="43"/>
      <c r="F321" s="223" t="s">
        <v>388</v>
      </c>
      <c r="G321" s="43"/>
      <c r="H321" s="43"/>
      <c r="I321" s="224"/>
      <c r="J321" s="43"/>
      <c r="K321" s="43"/>
      <c r="L321" s="47"/>
      <c r="M321" s="225"/>
      <c r="N321" s="226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129</v>
      </c>
      <c r="AU321" s="20" t="s">
        <v>82</v>
      </c>
    </row>
    <row r="322" s="2" customFormat="1" ht="16.5" customHeight="1">
      <c r="A322" s="41"/>
      <c r="B322" s="42"/>
      <c r="C322" s="208" t="s">
        <v>758</v>
      </c>
      <c r="D322" s="208" t="s">
        <v>123</v>
      </c>
      <c r="E322" s="209" t="s">
        <v>389</v>
      </c>
      <c r="F322" s="210" t="s">
        <v>759</v>
      </c>
      <c r="G322" s="211" t="s">
        <v>276</v>
      </c>
      <c r="H322" s="212">
        <v>1</v>
      </c>
      <c r="I322" s="213"/>
      <c r="J322" s="214">
        <f>ROUND(I322*H322,2)</f>
        <v>0</v>
      </c>
      <c r="K322" s="215"/>
      <c r="L322" s="47"/>
      <c r="M322" s="216" t="s">
        <v>19</v>
      </c>
      <c r="N322" s="217" t="s">
        <v>43</v>
      </c>
      <c r="O322" s="87"/>
      <c r="P322" s="218">
        <f>O322*H322</f>
        <v>0</v>
      </c>
      <c r="Q322" s="218">
        <v>0.10761999999999999</v>
      </c>
      <c r="R322" s="218">
        <f>Q322*H322</f>
        <v>0.10761999999999999</v>
      </c>
      <c r="S322" s="218">
        <v>0</v>
      </c>
      <c r="T322" s="219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0" t="s">
        <v>127</v>
      </c>
      <c r="AT322" s="220" t="s">
        <v>123</v>
      </c>
      <c r="AU322" s="220" t="s">
        <v>82</v>
      </c>
      <c r="AY322" s="20" t="s">
        <v>121</v>
      </c>
      <c r="BE322" s="221">
        <f>IF(N322="základní",J322,0)</f>
        <v>0</v>
      </c>
      <c r="BF322" s="221">
        <f>IF(N322="snížená",J322,0)</f>
        <v>0</v>
      </c>
      <c r="BG322" s="221">
        <f>IF(N322="zákl. přenesená",J322,0)</f>
        <v>0</v>
      </c>
      <c r="BH322" s="221">
        <f>IF(N322="sníž. přenesená",J322,0)</f>
        <v>0</v>
      </c>
      <c r="BI322" s="221">
        <f>IF(N322="nulová",J322,0)</f>
        <v>0</v>
      </c>
      <c r="BJ322" s="20" t="s">
        <v>80</v>
      </c>
      <c r="BK322" s="221">
        <f>ROUND(I322*H322,2)</f>
        <v>0</v>
      </c>
      <c r="BL322" s="20" t="s">
        <v>127</v>
      </c>
      <c r="BM322" s="220" t="s">
        <v>760</v>
      </c>
    </row>
    <row r="323" s="2" customFormat="1">
      <c r="A323" s="41"/>
      <c r="B323" s="42"/>
      <c r="C323" s="43"/>
      <c r="D323" s="222" t="s">
        <v>129</v>
      </c>
      <c r="E323" s="43"/>
      <c r="F323" s="223" t="s">
        <v>392</v>
      </c>
      <c r="G323" s="43"/>
      <c r="H323" s="43"/>
      <c r="I323" s="224"/>
      <c r="J323" s="43"/>
      <c r="K323" s="43"/>
      <c r="L323" s="47"/>
      <c r="M323" s="225"/>
      <c r="N323" s="226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129</v>
      </c>
      <c r="AU323" s="20" t="s">
        <v>82</v>
      </c>
    </row>
    <row r="324" s="2" customFormat="1" ht="24.15" customHeight="1">
      <c r="A324" s="41"/>
      <c r="B324" s="42"/>
      <c r="C324" s="208" t="s">
        <v>761</v>
      </c>
      <c r="D324" s="208" t="s">
        <v>123</v>
      </c>
      <c r="E324" s="209" t="s">
        <v>762</v>
      </c>
      <c r="F324" s="210" t="s">
        <v>763</v>
      </c>
      <c r="G324" s="211" t="s">
        <v>276</v>
      </c>
      <c r="H324" s="212">
        <v>4</v>
      </c>
      <c r="I324" s="213"/>
      <c r="J324" s="214">
        <f>ROUND(I324*H324,2)</f>
        <v>0</v>
      </c>
      <c r="K324" s="215"/>
      <c r="L324" s="47"/>
      <c r="M324" s="216" t="s">
        <v>19</v>
      </c>
      <c r="N324" s="217" t="s">
        <v>43</v>
      </c>
      <c r="O324" s="87"/>
      <c r="P324" s="218">
        <f>O324*H324</f>
        <v>0</v>
      </c>
      <c r="Q324" s="218">
        <v>0.012120000000000001</v>
      </c>
      <c r="R324" s="218">
        <f>Q324*H324</f>
        <v>0.048480000000000002</v>
      </c>
      <c r="S324" s="218">
        <v>0</v>
      </c>
      <c r="T324" s="219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0" t="s">
        <v>127</v>
      </c>
      <c r="AT324" s="220" t="s">
        <v>123</v>
      </c>
      <c r="AU324" s="220" t="s">
        <v>82</v>
      </c>
      <c r="AY324" s="20" t="s">
        <v>121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20" t="s">
        <v>80</v>
      </c>
      <c r="BK324" s="221">
        <f>ROUND(I324*H324,2)</f>
        <v>0</v>
      </c>
      <c r="BL324" s="20" t="s">
        <v>127</v>
      </c>
      <c r="BM324" s="220" t="s">
        <v>764</v>
      </c>
    </row>
    <row r="325" s="2" customFormat="1">
      <c r="A325" s="41"/>
      <c r="B325" s="42"/>
      <c r="C325" s="43"/>
      <c r="D325" s="222" t="s">
        <v>129</v>
      </c>
      <c r="E325" s="43"/>
      <c r="F325" s="223" t="s">
        <v>765</v>
      </c>
      <c r="G325" s="43"/>
      <c r="H325" s="43"/>
      <c r="I325" s="224"/>
      <c r="J325" s="43"/>
      <c r="K325" s="43"/>
      <c r="L325" s="47"/>
      <c r="M325" s="225"/>
      <c r="N325" s="226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129</v>
      </c>
      <c r="AU325" s="20" t="s">
        <v>82</v>
      </c>
    </row>
    <row r="326" s="2" customFormat="1" ht="24.15" customHeight="1">
      <c r="A326" s="41"/>
      <c r="B326" s="42"/>
      <c r="C326" s="208" t="s">
        <v>766</v>
      </c>
      <c r="D326" s="208" t="s">
        <v>123</v>
      </c>
      <c r="E326" s="209" t="s">
        <v>299</v>
      </c>
      <c r="F326" s="210" t="s">
        <v>300</v>
      </c>
      <c r="G326" s="211" t="s">
        <v>276</v>
      </c>
      <c r="H326" s="212">
        <v>4</v>
      </c>
      <c r="I326" s="213"/>
      <c r="J326" s="214">
        <f>ROUND(I326*H326,2)</f>
        <v>0</v>
      </c>
      <c r="K326" s="215"/>
      <c r="L326" s="47"/>
      <c r="M326" s="216" t="s">
        <v>19</v>
      </c>
      <c r="N326" s="217" t="s">
        <v>43</v>
      </c>
      <c r="O326" s="87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0" t="s">
        <v>127</v>
      </c>
      <c r="AT326" s="220" t="s">
        <v>123</v>
      </c>
      <c r="AU326" s="220" t="s">
        <v>82</v>
      </c>
      <c r="AY326" s="20" t="s">
        <v>121</v>
      </c>
      <c r="BE326" s="221">
        <f>IF(N326="základní",J326,0)</f>
        <v>0</v>
      </c>
      <c r="BF326" s="221">
        <f>IF(N326="snížená",J326,0)</f>
        <v>0</v>
      </c>
      <c r="BG326" s="221">
        <f>IF(N326="zákl. přenesená",J326,0)</f>
        <v>0</v>
      </c>
      <c r="BH326" s="221">
        <f>IF(N326="sníž. přenesená",J326,0)</f>
        <v>0</v>
      </c>
      <c r="BI326" s="221">
        <f>IF(N326="nulová",J326,0)</f>
        <v>0</v>
      </c>
      <c r="BJ326" s="20" t="s">
        <v>80</v>
      </c>
      <c r="BK326" s="221">
        <f>ROUND(I326*H326,2)</f>
        <v>0</v>
      </c>
      <c r="BL326" s="20" t="s">
        <v>127</v>
      </c>
      <c r="BM326" s="220" t="s">
        <v>767</v>
      </c>
    </row>
    <row r="327" s="2" customFormat="1">
      <c r="A327" s="41"/>
      <c r="B327" s="42"/>
      <c r="C327" s="43"/>
      <c r="D327" s="222" t="s">
        <v>129</v>
      </c>
      <c r="E327" s="43"/>
      <c r="F327" s="223" t="s">
        <v>302</v>
      </c>
      <c r="G327" s="43"/>
      <c r="H327" s="43"/>
      <c r="I327" s="224"/>
      <c r="J327" s="43"/>
      <c r="K327" s="43"/>
      <c r="L327" s="47"/>
      <c r="M327" s="225"/>
      <c r="N327" s="226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129</v>
      </c>
      <c r="AU327" s="20" t="s">
        <v>82</v>
      </c>
    </row>
    <row r="328" s="2" customFormat="1" ht="24.15" customHeight="1">
      <c r="A328" s="41"/>
      <c r="B328" s="42"/>
      <c r="C328" s="208" t="s">
        <v>768</v>
      </c>
      <c r="D328" s="208" t="s">
        <v>123</v>
      </c>
      <c r="E328" s="209" t="s">
        <v>304</v>
      </c>
      <c r="F328" s="210" t="s">
        <v>305</v>
      </c>
      <c r="G328" s="211" t="s">
        <v>276</v>
      </c>
      <c r="H328" s="212">
        <v>4</v>
      </c>
      <c r="I328" s="213"/>
      <c r="J328" s="214">
        <f>ROUND(I328*H328,2)</f>
        <v>0</v>
      </c>
      <c r="K328" s="215"/>
      <c r="L328" s="47"/>
      <c r="M328" s="216" t="s">
        <v>19</v>
      </c>
      <c r="N328" s="217" t="s">
        <v>43</v>
      </c>
      <c r="O328" s="87"/>
      <c r="P328" s="218">
        <f>O328*H328</f>
        <v>0</v>
      </c>
      <c r="Q328" s="218">
        <v>0.30399999999999999</v>
      </c>
      <c r="R328" s="218">
        <f>Q328*H328</f>
        <v>1.216</v>
      </c>
      <c r="S328" s="218">
        <v>0</v>
      </c>
      <c r="T328" s="219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0" t="s">
        <v>127</v>
      </c>
      <c r="AT328" s="220" t="s">
        <v>123</v>
      </c>
      <c r="AU328" s="220" t="s">
        <v>82</v>
      </c>
      <c r="AY328" s="20" t="s">
        <v>121</v>
      </c>
      <c r="BE328" s="221">
        <f>IF(N328="základní",J328,0)</f>
        <v>0</v>
      </c>
      <c r="BF328" s="221">
        <f>IF(N328="snížená",J328,0)</f>
        <v>0</v>
      </c>
      <c r="BG328" s="221">
        <f>IF(N328="zákl. přenesená",J328,0)</f>
        <v>0</v>
      </c>
      <c r="BH328" s="221">
        <f>IF(N328="sníž. přenesená",J328,0)</f>
        <v>0</v>
      </c>
      <c r="BI328" s="221">
        <f>IF(N328="nulová",J328,0)</f>
        <v>0</v>
      </c>
      <c r="BJ328" s="20" t="s">
        <v>80</v>
      </c>
      <c r="BK328" s="221">
        <f>ROUND(I328*H328,2)</f>
        <v>0</v>
      </c>
      <c r="BL328" s="20" t="s">
        <v>127</v>
      </c>
      <c r="BM328" s="220" t="s">
        <v>769</v>
      </c>
    </row>
    <row r="329" s="2" customFormat="1">
      <c r="A329" s="41"/>
      <c r="B329" s="42"/>
      <c r="C329" s="43"/>
      <c r="D329" s="222" t="s">
        <v>129</v>
      </c>
      <c r="E329" s="43"/>
      <c r="F329" s="223" t="s">
        <v>307</v>
      </c>
      <c r="G329" s="43"/>
      <c r="H329" s="43"/>
      <c r="I329" s="224"/>
      <c r="J329" s="43"/>
      <c r="K329" s="43"/>
      <c r="L329" s="47"/>
      <c r="M329" s="225"/>
      <c r="N329" s="226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129</v>
      </c>
      <c r="AU329" s="20" t="s">
        <v>82</v>
      </c>
    </row>
    <row r="330" s="2" customFormat="1" ht="24.15" customHeight="1">
      <c r="A330" s="41"/>
      <c r="B330" s="42"/>
      <c r="C330" s="208" t="s">
        <v>770</v>
      </c>
      <c r="D330" s="208" t="s">
        <v>123</v>
      </c>
      <c r="E330" s="209" t="s">
        <v>771</v>
      </c>
      <c r="F330" s="210" t="s">
        <v>772</v>
      </c>
      <c r="G330" s="211" t="s">
        <v>139</v>
      </c>
      <c r="H330" s="212">
        <v>6.0800000000000001</v>
      </c>
      <c r="I330" s="213"/>
      <c r="J330" s="214">
        <f>ROUND(I330*H330,2)</f>
        <v>0</v>
      </c>
      <c r="K330" s="215"/>
      <c r="L330" s="47"/>
      <c r="M330" s="216" t="s">
        <v>19</v>
      </c>
      <c r="N330" s="217" t="s">
        <v>43</v>
      </c>
      <c r="O330" s="87"/>
      <c r="P330" s="218">
        <f>O330*H330</f>
        <v>0</v>
      </c>
      <c r="Q330" s="218">
        <v>0.050889999999999998</v>
      </c>
      <c r="R330" s="218">
        <f>Q330*H330</f>
        <v>0.3094112</v>
      </c>
      <c r="S330" s="218">
        <v>0</v>
      </c>
      <c r="T330" s="219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0" t="s">
        <v>127</v>
      </c>
      <c r="AT330" s="220" t="s">
        <v>123</v>
      </c>
      <c r="AU330" s="220" t="s">
        <v>82</v>
      </c>
      <c r="AY330" s="20" t="s">
        <v>121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20" t="s">
        <v>80</v>
      </c>
      <c r="BK330" s="221">
        <f>ROUND(I330*H330,2)</f>
        <v>0</v>
      </c>
      <c r="BL330" s="20" t="s">
        <v>127</v>
      </c>
      <c r="BM330" s="220" t="s">
        <v>773</v>
      </c>
    </row>
    <row r="331" s="2" customFormat="1">
      <c r="A331" s="41"/>
      <c r="B331" s="42"/>
      <c r="C331" s="43"/>
      <c r="D331" s="229" t="s">
        <v>738</v>
      </c>
      <c r="E331" s="43"/>
      <c r="F331" s="286" t="s">
        <v>774</v>
      </c>
      <c r="G331" s="43"/>
      <c r="H331" s="43"/>
      <c r="I331" s="224"/>
      <c r="J331" s="43"/>
      <c r="K331" s="43"/>
      <c r="L331" s="47"/>
      <c r="M331" s="225"/>
      <c r="N331" s="226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738</v>
      </c>
      <c r="AU331" s="20" t="s">
        <v>82</v>
      </c>
    </row>
    <row r="332" s="2" customFormat="1" ht="24.15" customHeight="1">
      <c r="A332" s="41"/>
      <c r="B332" s="42"/>
      <c r="C332" s="208" t="s">
        <v>775</v>
      </c>
      <c r="D332" s="208" t="s">
        <v>123</v>
      </c>
      <c r="E332" s="209" t="s">
        <v>776</v>
      </c>
      <c r="F332" s="210" t="s">
        <v>777</v>
      </c>
      <c r="G332" s="211" t="s">
        <v>139</v>
      </c>
      <c r="H332" s="212">
        <v>12.699999999999999</v>
      </c>
      <c r="I332" s="213"/>
      <c r="J332" s="214">
        <f>ROUND(I332*H332,2)</f>
        <v>0</v>
      </c>
      <c r="K332" s="215"/>
      <c r="L332" s="47"/>
      <c r="M332" s="216" t="s">
        <v>19</v>
      </c>
      <c r="N332" s="217" t="s">
        <v>43</v>
      </c>
      <c r="O332" s="87"/>
      <c r="P332" s="218">
        <f>O332*H332</f>
        <v>0</v>
      </c>
      <c r="Q332" s="218">
        <v>0.050889999999999998</v>
      </c>
      <c r="R332" s="218">
        <f>Q332*H332</f>
        <v>0.64630299999999996</v>
      </c>
      <c r="S332" s="218">
        <v>0</v>
      </c>
      <c r="T332" s="219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0" t="s">
        <v>127</v>
      </c>
      <c r="AT332" s="220" t="s">
        <v>123</v>
      </c>
      <c r="AU332" s="220" t="s">
        <v>82</v>
      </c>
      <c r="AY332" s="20" t="s">
        <v>121</v>
      </c>
      <c r="BE332" s="221">
        <f>IF(N332="základní",J332,0)</f>
        <v>0</v>
      </c>
      <c r="BF332" s="221">
        <f>IF(N332="snížená",J332,0)</f>
        <v>0</v>
      </c>
      <c r="BG332" s="221">
        <f>IF(N332="zákl. přenesená",J332,0)</f>
        <v>0</v>
      </c>
      <c r="BH332" s="221">
        <f>IF(N332="sníž. přenesená",J332,0)</f>
        <v>0</v>
      </c>
      <c r="BI332" s="221">
        <f>IF(N332="nulová",J332,0)</f>
        <v>0</v>
      </c>
      <c r="BJ332" s="20" t="s">
        <v>80</v>
      </c>
      <c r="BK332" s="221">
        <f>ROUND(I332*H332,2)</f>
        <v>0</v>
      </c>
      <c r="BL332" s="20" t="s">
        <v>127</v>
      </c>
      <c r="BM332" s="220" t="s">
        <v>778</v>
      </c>
    </row>
    <row r="333" s="2" customFormat="1">
      <c r="A333" s="41"/>
      <c r="B333" s="42"/>
      <c r="C333" s="43"/>
      <c r="D333" s="229" t="s">
        <v>738</v>
      </c>
      <c r="E333" s="43"/>
      <c r="F333" s="286" t="s">
        <v>779</v>
      </c>
      <c r="G333" s="43"/>
      <c r="H333" s="43"/>
      <c r="I333" s="224"/>
      <c r="J333" s="43"/>
      <c r="K333" s="43"/>
      <c r="L333" s="47"/>
      <c r="M333" s="225"/>
      <c r="N333" s="226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738</v>
      </c>
      <c r="AU333" s="20" t="s">
        <v>82</v>
      </c>
    </row>
    <row r="334" s="2" customFormat="1" ht="24.15" customHeight="1">
      <c r="A334" s="41"/>
      <c r="B334" s="42"/>
      <c r="C334" s="208" t="s">
        <v>780</v>
      </c>
      <c r="D334" s="208" t="s">
        <v>123</v>
      </c>
      <c r="E334" s="209" t="s">
        <v>781</v>
      </c>
      <c r="F334" s="210" t="s">
        <v>782</v>
      </c>
      <c r="G334" s="211" t="s">
        <v>276</v>
      </c>
      <c r="H334" s="212">
        <v>4</v>
      </c>
      <c r="I334" s="213"/>
      <c r="J334" s="214">
        <f>ROUND(I334*H334,2)</f>
        <v>0</v>
      </c>
      <c r="K334" s="215"/>
      <c r="L334" s="47"/>
      <c r="M334" s="216" t="s">
        <v>19</v>
      </c>
      <c r="N334" s="217" t="s">
        <v>43</v>
      </c>
      <c r="O334" s="87"/>
      <c r="P334" s="218">
        <f>O334*H334</f>
        <v>0</v>
      </c>
      <c r="Q334" s="218">
        <v>0.072499999999999995</v>
      </c>
      <c r="R334" s="218">
        <f>Q334*H334</f>
        <v>0.28999999999999998</v>
      </c>
      <c r="S334" s="218">
        <v>0</v>
      </c>
      <c r="T334" s="219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0" t="s">
        <v>127</v>
      </c>
      <c r="AT334" s="220" t="s">
        <v>123</v>
      </c>
      <c r="AU334" s="220" t="s">
        <v>82</v>
      </c>
      <c r="AY334" s="20" t="s">
        <v>121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20" t="s">
        <v>80</v>
      </c>
      <c r="BK334" s="221">
        <f>ROUND(I334*H334,2)</f>
        <v>0</v>
      </c>
      <c r="BL334" s="20" t="s">
        <v>127</v>
      </c>
      <c r="BM334" s="220" t="s">
        <v>783</v>
      </c>
    </row>
    <row r="335" s="2" customFormat="1">
      <c r="A335" s="41"/>
      <c r="B335" s="42"/>
      <c r="C335" s="43"/>
      <c r="D335" s="222" t="s">
        <v>129</v>
      </c>
      <c r="E335" s="43"/>
      <c r="F335" s="223" t="s">
        <v>784</v>
      </c>
      <c r="G335" s="43"/>
      <c r="H335" s="43"/>
      <c r="I335" s="224"/>
      <c r="J335" s="43"/>
      <c r="K335" s="43"/>
      <c r="L335" s="47"/>
      <c r="M335" s="225"/>
      <c r="N335" s="226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129</v>
      </c>
      <c r="AU335" s="20" t="s">
        <v>82</v>
      </c>
    </row>
    <row r="336" s="2" customFormat="1" ht="24.15" customHeight="1">
      <c r="A336" s="41"/>
      <c r="B336" s="42"/>
      <c r="C336" s="208" t="s">
        <v>785</v>
      </c>
      <c r="D336" s="208" t="s">
        <v>123</v>
      </c>
      <c r="E336" s="209" t="s">
        <v>786</v>
      </c>
      <c r="F336" s="210" t="s">
        <v>787</v>
      </c>
      <c r="G336" s="211" t="s">
        <v>276</v>
      </c>
      <c r="H336" s="212">
        <v>6</v>
      </c>
      <c r="I336" s="213"/>
      <c r="J336" s="214">
        <f>ROUND(I336*H336,2)</f>
        <v>0</v>
      </c>
      <c r="K336" s="215"/>
      <c r="L336" s="47"/>
      <c r="M336" s="216" t="s">
        <v>19</v>
      </c>
      <c r="N336" s="217" t="s">
        <v>43</v>
      </c>
      <c r="O336" s="87"/>
      <c r="P336" s="218">
        <f>O336*H336</f>
        <v>0</v>
      </c>
      <c r="Q336" s="218">
        <v>0.089999999999999997</v>
      </c>
      <c r="R336" s="218">
        <f>Q336*H336</f>
        <v>0.54000000000000004</v>
      </c>
      <c r="S336" s="218">
        <v>0</v>
      </c>
      <c r="T336" s="219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0" t="s">
        <v>127</v>
      </c>
      <c r="AT336" s="220" t="s">
        <v>123</v>
      </c>
      <c r="AU336" s="220" t="s">
        <v>82</v>
      </c>
      <c r="AY336" s="20" t="s">
        <v>121</v>
      </c>
      <c r="BE336" s="221">
        <f>IF(N336="základní",J336,0)</f>
        <v>0</v>
      </c>
      <c r="BF336" s="221">
        <f>IF(N336="snížená",J336,0)</f>
        <v>0</v>
      </c>
      <c r="BG336" s="221">
        <f>IF(N336="zákl. přenesená",J336,0)</f>
        <v>0</v>
      </c>
      <c r="BH336" s="221">
        <f>IF(N336="sníž. přenesená",J336,0)</f>
        <v>0</v>
      </c>
      <c r="BI336" s="221">
        <f>IF(N336="nulová",J336,0)</f>
        <v>0</v>
      </c>
      <c r="BJ336" s="20" t="s">
        <v>80</v>
      </c>
      <c r="BK336" s="221">
        <f>ROUND(I336*H336,2)</f>
        <v>0</v>
      </c>
      <c r="BL336" s="20" t="s">
        <v>127</v>
      </c>
      <c r="BM336" s="220" t="s">
        <v>788</v>
      </c>
    </row>
    <row r="337" s="2" customFormat="1">
      <c r="A337" s="41"/>
      <c r="B337" s="42"/>
      <c r="C337" s="43"/>
      <c r="D337" s="222" t="s">
        <v>129</v>
      </c>
      <c r="E337" s="43"/>
      <c r="F337" s="223" t="s">
        <v>789</v>
      </c>
      <c r="G337" s="43"/>
      <c r="H337" s="43"/>
      <c r="I337" s="224"/>
      <c r="J337" s="43"/>
      <c r="K337" s="43"/>
      <c r="L337" s="47"/>
      <c r="M337" s="225"/>
      <c r="N337" s="226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129</v>
      </c>
      <c r="AU337" s="20" t="s">
        <v>82</v>
      </c>
    </row>
    <row r="338" s="2" customFormat="1" ht="16.5" customHeight="1">
      <c r="A338" s="41"/>
      <c r="B338" s="42"/>
      <c r="C338" s="260" t="s">
        <v>790</v>
      </c>
      <c r="D338" s="260" t="s">
        <v>199</v>
      </c>
      <c r="E338" s="261" t="s">
        <v>791</v>
      </c>
      <c r="F338" s="262" t="s">
        <v>792</v>
      </c>
      <c r="G338" s="263" t="s">
        <v>276</v>
      </c>
      <c r="H338" s="264">
        <v>6</v>
      </c>
      <c r="I338" s="265"/>
      <c r="J338" s="266">
        <f>ROUND(I338*H338,2)</f>
        <v>0</v>
      </c>
      <c r="K338" s="267"/>
      <c r="L338" s="268"/>
      <c r="M338" s="269" t="s">
        <v>19</v>
      </c>
      <c r="N338" s="270" t="s">
        <v>43</v>
      </c>
      <c r="O338" s="87"/>
      <c r="P338" s="218">
        <f>O338*H338</f>
        <v>0</v>
      </c>
      <c r="Q338" s="218">
        <v>0.080000000000000002</v>
      </c>
      <c r="R338" s="218">
        <f>Q338*H338</f>
        <v>0.47999999999999998</v>
      </c>
      <c r="S338" s="218">
        <v>0</v>
      </c>
      <c r="T338" s="219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0" t="s">
        <v>169</v>
      </c>
      <c r="AT338" s="220" t="s">
        <v>199</v>
      </c>
      <c r="AU338" s="220" t="s">
        <v>82</v>
      </c>
      <c r="AY338" s="20" t="s">
        <v>121</v>
      </c>
      <c r="BE338" s="221">
        <f>IF(N338="základní",J338,0)</f>
        <v>0</v>
      </c>
      <c r="BF338" s="221">
        <f>IF(N338="snížená",J338,0)</f>
        <v>0</v>
      </c>
      <c r="BG338" s="221">
        <f>IF(N338="zákl. přenesená",J338,0)</f>
        <v>0</v>
      </c>
      <c r="BH338" s="221">
        <f>IF(N338="sníž. přenesená",J338,0)</f>
        <v>0</v>
      </c>
      <c r="BI338" s="221">
        <f>IF(N338="nulová",J338,0)</f>
        <v>0</v>
      </c>
      <c r="BJ338" s="20" t="s">
        <v>80</v>
      </c>
      <c r="BK338" s="221">
        <f>ROUND(I338*H338,2)</f>
        <v>0</v>
      </c>
      <c r="BL338" s="20" t="s">
        <v>127</v>
      </c>
      <c r="BM338" s="220" t="s">
        <v>793</v>
      </c>
    </row>
    <row r="339" s="2" customFormat="1" ht="16.5" customHeight="1">
      <c r="A339" s="41"/>
      <c r="B339" s="42"/>
      <c r="C339" s="208" t="s">
        <v>794</v>
      </c>
      <c r="D339" s="208" t="s">
        <v>123</v>
      </c>
      <c r="E339" s="209" t="s">
        <v>309</v>
      </c>
      <c r="F339" s="210" t="s">
        <v>310</v>
      </c>
      <c r="G339" s="211" t="s">
        <v>126</v>
      </c>
      <c r="H339" s="212">
        <v>89</v>
      </c>
      <c r="I339" s="213"/>
      <c r="J339" s="214">
        <f>ROUND(I339*H339,2)</f>
        <v>0</v>
      </c>
      <c r="K339" s="215"/>
      <c r="L339" s="47"/>
      <c r="M339" s="216" t="s">
        <v>19</v>
      </c>
      <c r="N339" s="217" t="s">
        <v>43</v>
      </c>
      <c r="O339" s="87"/>
      <c r="P339" s="218">
        <f>O339*H339</f>
        <v>0</v>
      </c>
      <c r="Q339" s="218">
        <v>9.0000000000000006E-05</v>
      </c>
      <c r="R339" s="218">
        <f>Q339*H339</f>
        <v>0.0080099999999999998</v>
      </c>
      <c r="S339" s="218">
        <v>0</v>
      </c>
      <c r="T339" s="219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0" t="s">
        <v>127</v>
      </c>
      <c r="AT339" s="220" t="s">
        <v>123</v>
      </c>
      <c r="AU339" s="220" t="s">
        <v>82</v>
      </c>
      <c r="AY339" s="20" t="s">
        <v>121</v>
      </c>
      <c r="BE339" s="221">
        <f>IF(N339="základní",J339,0)</f>
        <v>0</v>
      </c>
      <c r="BF339" s="221">
        <f>IF(N339="snížená",J339,0)</f>
        <v>0</v>
      </c>
      <c r="BG339" s="221">
        <f>IF(N339="zákl. přenesená",J339,0)</f>
        <v>0</v>
      </c>
      <c r="BH339" s="221">
        <f>IF(N339="sníž. přenesená",J339,0)</f>
        <v>0</v>
      </c>
      <c r="BI339" s="221">
        <f>IF(N339="nulová",J339,0)</f>
        <v>0</v>
      </c>
      <c r="BJ339" s="20" t="s">
        <v>80</v>
      </c>
      <c r="BK339" s="221">
        <f>ROUND(I339*H339,2)</f>
        <v>0</v>
      </c>
      <c r="BL339" s="20" t="s">
        <v>127</v>
      </c>
      <c r="BM339" s="220" t="s">
        <v>795</v>
      </c>
    </row>
    <row r="340" s="2" customFormat="1">
      <c r="A340" s="41"/>
      <c r="B340" s="42"/>
      <c r="C340" s="43"/>
      <c r="D340" s="222" t="s">
        <v>129</v>
      </c>
      <c r="E340" s="43"/>
      <c r="F340" s="223" t="s">
        <v>312</v>
      </c>
      <c r="G340" s="43"/>
      <c r="H340" s="43"/>
      <c r="I340" s="224"/>
      <c r="J340" s="43"/>
      <c r="K340" s="43"/>
      <c r="L340" s="47"/>
      <c r="M340" s="225"/>
      <c r="N340" s="226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129</v>
      </c>
      <c r="AU340" s="20" t="s">
        <v>82</v>
      </c>
    </row>
    <row r="341" s="12" customFormat="1" ht="22.8" customHeight="1">
      <c r="A341" s="12"/>
      <c r="B341" s="192"/>
      <c r="C341" s="193"/>
      <c r="D341" s="194" t="s">
        <v>71</v>
      </c>
      <c r="E341" s="206" t="s">
        <v>175</v>
      </c>
      <c r="F341" s="206" t="s">
        <v>313</v>
      </c>
      <c r="G341" s="193"/>
      <c r="H341" s="193"/>
      <c r="I341" s="196"/>
      <c r="J341" s="207">
        <f>BK341</f>
        <v>0</v>
      </c>
      <c r="K341" s="193"/>
      <c r="L341" s="198"/>
      <c r="M341" s="199"/>
      <c r="N341" s="200"/>
      <c r="O341" s="200"/>
      <c r="P341" s="201">
        <f>SUM(P342:P350)</f>
        <v>0</v>
      </c>
      <c r="Q341" s="200"/>
      <c r="R341" s="201">
        <f>SUM(R342:R350)</f>
        <v>0.2046</v>
      </c>
      <c r="S341" s="200"/>
      <c r="T341" s="202">
        <f>SUM(T342:T350)</f>
        <v>0.32000000000000001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3" t="s">
        <v>80</v>
      </c>
      <c r="AT341" s="204" t="s">
        <v>71</v>
      </c>
      <c r="AU341" s="204" t="s">
        <v>80</v>
      </c>
      <c r="AY341" s="203" t="s">
        <v>121</v>
      </c>
      <c r="BK341" s="205">
        <f>SUM(BK342:BK350)</f>
        <v>0</v>
      </c>
    </row>
    <row r="342" s="2" customFormat="1" ht="16.5" customHeight="1">
      <c r="A342" s="41"/>
      <c r="B342" s="42"/>
      <c r="C342" s="208" t="s">
        <v>796</v>
      </c>
      <c r="D342" s="208" t="s">
        <v>123</v>
      </c>
      <c r="E342" s="209" t="s">
        <v>797</v>
      </c>
      <c r="F342" s="210" t="s">
        <v>798</v>
      </c>
      <c r="G342" s="211" t="s">
        <v>133</v>
      </c>
      <c r="H342" s="212">
        <v>420</v>
      </c>
      <c r="I342" s="213"/>
      <c r="J342" s="214">
        <f>ROUND(I342*H342,2)</f>
        <v>0</v>
      </c>
      <c r="K342" s="215"/>
      <c r="L342" s="47"/>
      <c r="M342" s="216" t="s">
        <v>19</v>
      </c>
      <c r="N342" s="217" t="s">
        <v>43</v>
      </c>
      <c r="O342" s="87"/>
      <c r="P342" s="218">
        <f>O342*H342</f>
        <v>0</v>
      </c>
      <c r="Q342" s="218">
        <v>0.00046999999999999999</v>
      </c>
      <c r="R342" s="218">
        <f>Q342*H342</f>
        <v>0.19739999999999999</v>
      </c>
      <c r="S342" s="218">
        <v>0</v>
      </c>
      <c r="T342" s="219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0" t="s">
        <v>127</v>
      </c>
      <c r="AT342" s="220" t="s">
        <v>123</v>
      </c>
      <c r="AU342" s="220" t="s">
        <v>82</v>
      </c>
      <c r="AY342" s="20" t="s">
        <v>121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20" t="s">
        <v>80</v>
      </c>
      <c r="BK342" s="221">
        <f>ROUND(I342*H342,2)</f>
        <v>0</v>
      </c>
      <c r="BL342" s="20" t="s">
        <v>127</v>
      </c>
      <c r="BM342" s="220" t="s">
        <v>799</v>
      </c>
    </row>
    <row r="343" s="2" customFormat="1">
      <c r="A343" s="41"/>
      <c r="B343" s="42"/>
      <c r="C343" s="43"/>
      <c r="D343" s="222" t="s">
        <v>129</v>
      </c>
      <c r="E343" s="43"/>
      <c r="F343" s="223" t="s">
        <v>800</v>
      </c>
      <c r="G343" s="43"/>
      <c r="H343" s="43"/>
      <c r="I343" s="224"/>
      <c r="J343" s="43"/>
      <c r="K343" s="43"/>
      <c r="L343" s="47"/>
      <c r="M343" s="225"/>
      <c r="N343" s="226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129</v>
      </c>
      <c r="AU343" s="20" t="s">
        <v>82</v>
      </c>
    </row>
    <row r="344" s="13" customFormat="1">
      <c r="A344" s="13"/>
      <c r="B344" s="227"/>
      <c r="C344" s="228"/>
      <c r="D344" s="229" t="s">
        <v>142</v>
      </c>
      <c r="E344" s="230" t="s">
        <v>19</v>
      </c>
      <c r="F344" s="231" t="s">
        <v>801</v>
      </c>
      <c r="G344" s="228"/>
      <c r="H344" s="232">
        <v>84</v>
      </c>
      <c r="I344" s="233"/>
      <c r="J344" s="228"/>
      <c r="K344" s="228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142</v>
      </c>
      <c r="AU344" s="238" t="s">
        <v>82</v>
      </c>
      <c r="AV344" s="13" t="s">
        <v>82</v>
      </c>
      <c r="AW344" s="13" t="s">
        <v>32</v>
      </c>
      <c r="AX344" s="13" t="s">
        <v>72</v>
      </c>
      <c r="AY344" s="238" t="s">
        <v>121</v>
      </c>
    </row>
    <row r="345" s="13" customFormat="1">
      <c r="A345" s="13"/>
      <c r="B345" s="227"/>
      <c r="C345" s="228"/>
      <c r="D345" s="229" t="s">
        <v>142</v>
      </c>
      <c r="E345" s="230" t="s">
        <v>19</v>
      </c>
      <c r="F345" s="231" t="s">
        <v>802</v>
      </c>
      <c r="G345" s="228"/>
      <c r="H345" s="232">
        <v>48</v>
      </c>
      <c r="I345" s="233"/>
      <c r="J345" s="228"/>
      <c r="K345" s="228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142</v>
      </c>
      <c r="AU345" s="238" t="s">
        <v>82</v>
      </c>
      <c r="AV345" s="13" t="s">
        <v>82</v>
      </c>
      <c r="AW345" s="13" t="s">
        <v>32</v>
      </c>
      <c r="AX345" s="13" t="s">
        <v>72</v>
      </c>
      <c r="AY345" s="238" t="s">
        <v>121</v>
      </c>
    </row>
    <row r="346" s="13" customFormat="1">
      <c r="A346" s="13"/>
      <c r="B346" s="227"/>
      <c r="C346" s="228"/>
      <c r="D346" s="229" t="s">
        <v>142</v>
      </c>
      <c r="E346" s="230" t="s">
        <v>19</v>
      </c>
      <c r="F346" s="231" t="s">
        <v>803</v>
      </c>
      <c r="G346" s="228"/>
      <c r="H346" s="232">
        <v>192</v>
      </c>
      <c r="I346" s="233"/>
      <c r="J346" s="228"/>
      <c r="K346" s="228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142</v>
      </c>
      <c r="AU346" s="238" t="s">
        <v>82</v>
      </c>
      <c r="AV346" s="13" t="s">
        <v>82</v>
      </c>
      <c r="AW346" s="13" t="s">
        <v>32</v>
      </c>
      <c r="AX346" s="13" t="s">
        <v>72</v>
      </c>
      <c r="AY346" s="238" t="s">
        <v>121</v>
      </c>
    </row>
    <row r="347" s="13" customFormat="1">
      <c r="A347" s="13"/>
      <c r="B347" s="227"/>
      <c r="C347" s="228"/>
      <c r="D347" s="229" t="s">
        <v>142</v>
      </c>
      <c r="E347" s="230" t="s">
        <v>19</v>
      </c>
      <c r="F347" s="231" t="s">
        <v>804</v>
      </c>
      <c r="G347" s="228"/>
      <c r="H347" s="232">
        <v>96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142</v>
      </c>
      <c r="AU347" s="238" t="s">
        <v>82</v>
      </c>
      <c r="AV347" s="13" t="s">
        <v>82</v>
      </c>
      <c r="AW347" s="13" t="s">
        <v>32</v>
      </c>
      <c r="AX347" s="13" t="s">
        <v>72</v>
      </c>
      <c r="AY347" s="238" t="s">
        <v>121</v>
      </c>
    </row>
    <row r="348" s="14" customFormat="1">
      <c r="A348" s="14"/>
      <c r="B348" s="239"/>
      <c r="C348" s="240"/>
      <c r="D348" s="229" t="s">
        <v>142</v>
      </c>
      <c r="E348" s="241" t="s">
        <v>19</v>
      </c>
      <c r="F348" s="242" t="s">
        <v>144</v>
      </c>
      <c r="G348" s="240"/>
      <c r="H348" s="243">
        <v>420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9" t="s">
        <v>142</v>
      </c>
      <c r="AU348" s="249" t="s">
        <v>82</v>
      </c>
      <c r="AV348" s="14" t="s">
        <v>127</v>
      </c>
      <c r="AW348" s="14" t="s">
        <v>32</v>
      </c>
      <c r="AX348" s="14" t="s">
        <v>80</v>
      </c>
      <c r="AY348" s="249" t="s">
        <v>121</v>
      </c>
    </row>
    <row r="349" s="2" customFormat="1" ht="24.15" customHeight="1">
      <c r="A349" s="41"/>
      <c r="B349" s="42"/>
      <c r="C349" s="208" t="s">
        <v>805</v>
      </c>
      <c r="D349" s="208" t="s">
        <v>123</v>
      </c>
      <c r="E349" s="209" t="s">
        <v>806</v>
      </c>
      <c r="F349" s="210" t="s">
        <v>807</v>
      </c>
      <c r="G349" s="211" t="s">
        <v>126</v>
      </c>
      <c r="H349" s="212">
        <v>2</v>
      </c>
      <c r="I349" s="213"/>
      <c r="J349" s="214">
        <f>ROUND(I349*H349,2)</f>
        <v>0</v>
      </c>
      <c r="K349" s="215"/>
      <c r="L349" s="47"/>
      <c r="M349" s="216" t="s">
        <v>19</v>
      </c>
      <c r="N349" s="217" t="s">
        <v>43</v>
      </c>
      <c r="O349" s="87"/>
      <c r="P349" s="218">
        <f>O349*H349</f>
        <v>0</v>
      </c>
      <c r="Q349" s="218">
        <v>0.0035999999999999999</v>
      </c>
      <c r="R349" s="218">
        <f>Q349*H349</f>
        <v>0.0071999999999999998</v>
      </c>
      <c r="S349" s="218">
        <v>0.16</v>
      </c>
      <c r="T349" s="219">
        <f>S349*H349</f>
        <v>0.32000000000000001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0" t="s">
        <v>127</v>
      </c>
      <c r="AT349" s="220" t="s">
        <v>123</v>
      </c>
      <c r="AU349" s="220" t="s">
        <v>82</v>
      </c>
      <c r="AY349" s="20" t="s">
        <v>121</v>
      </c>
      <c r="BE349" s="221">
        <f>IF(N349="základní",J349,0)</f>
        <v>0</v>
      </c>
      <c r="BF349" s="221">
        <f>IF(N349="snížená",J349,0)</f>
        <v>0</v>
      </c>
      <c r="BG349" s="221">
        <f>IF(N349="zákl. přenesená",J349,0)</f>
        <v>0</v>
      </c>
      <c r="BH349" s="221">
        <f>IF(N349="sníž. přenesená",J349,0)</f>
        <v>0</v>
      </c>
      <c r="BI349" s="221">
        <f>IF(N349="nulová",J349,0)</f>
        <v>0</v>
      </c>
      <c r="BJ349" s="20" t="s">
        <v>80</v>
      </c>
      <c r="BK349" s="221">
        <f>ROUND(I349*H349,2)</f>
        <v>0</v>
      </c>
      <c r="BL349" s="20" t="s">
        <v>127</v>
      </c>
      <c r="BM349" s="220" t="s">
        <v>808</v>
      </c>
    </row>
    <row r="350" s="2" customFormat="1">
      <c r="A350" s="41"/>
      <c r="B350" s="42"/>
      <c r="C350" s="43"/>
      <c r="D350" s="222" t="s">
        <v>129</v>
      </c>
      <c r="E350" s="43"/>
      <c r="F350" s="223" t="s">
        <v>809</v>
      </c>
      <c r="G350" s="43"/>
      <c r="H350" s="43"/>
      <c r="I350" s="224"/>
      <c r="J350" s="43"/>
      <c r="K350" s="43"/>
      <c r="L350" s="47"/>
      <c r="M350" s="225"/>
      <c r="N350" s="226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129</v>
      </c>
      <c r="AU350" s="20" t="s">
        <v>82</v>
      </c>
    </row>
    <row r="351" s="12" customFormat="1" ht="22.8" customHeight="1">
      <c r="A351" s="12"/>
      <c r="B351" s="192"/>
      <c r="C351" s="193"/>
      <c r="D351" s="194" t="s">
        <v>71</v>
      </c>
      <c r="E351" s="206" t="s">
        <v>319</v>
      </c>
      <c r="F351" s="206" t="s">
        <v>320</v>
      </c>
      <c r="G351" s="193"/>
      <c r="H351" s="193"/>
      <c r="I351" s="196"/>
      <c r="J351" s="207">
        <f>BK351</f>
        <v>0</v>
      </c>
      <c r="K351" s="193"/>
      <c r="L351" s="198"/>
      <c r="M351" s="199"/>
      <c r="N351" s="200"/>
      <c r="O351" s="200"/>
      <c r="P351" s="201">
        <f>SUM(P352:P353)</f>
        <v>0</v>
      </c>
      <c r="Q351" s="200"/>
      <c r="R351" s="201">
        <f>SUM(R352:R353)</f>
        <v>0</v>
      </c>
      <c r="S351" s="200"/>
      <c r="T351" s="202">
        <f>SUM(T352:T353)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3" t="s">
        <v>80</v>
      </c>
      <c r="AT351" s="204" t="s">
        <v>71</v>
      </c>
      <c r="AU351" s="204" t="s">
        <v>80</v>
      </c>
      <c r="AY351" s="203" t="s">
        <v>121</v>
      </c>
      <c r="BK351" s="205">
        <f>SUM(BK352:BK353)</f>
        <v>0</v>
      </c>
    </row>
    <row r="352" s="2" customFormat="1" ht="24.15" customHeight="1">
      <c r="A352" s="41"/>
      <c r="B352" s="42"/>
      <c r="C352" s="208" t="s">
        <v>810</v>
      </c>
      <c r="D352" s="208" t="s">
        <v>123</v>
      </c>
      <c r="E352" s="209" t="s">
        <v>322</v>
      </c>
      <c r="F352" s="210" t="s">
        <v>323</v>
      </c>
      <c r="G352" s="211" t="s">
        <v>178</v>
      </c>
      <c r="H352" s="212">
        <v>262.50900000000001</v>
      </c>
      <c r="I352" s="213"/>
      <c r="J352" s="214">
        <f>ROUND(I352*H352,2)</f>
        <v>0</v>
      </c>
      <c r="K352" s="215"/>
      <c r="L352" s="47"/>
      <c r="M352" s="216" t="s">
        <v>19</v>
      </c>
      <c r="N352" s="217" t="s">
        <v>43</v>
      </c>
      <c r="O352" s="87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0" t="s">
        <v>127</v>
      </c>
      <c r="AT352" s="220" t="s">
        <v>123</v>
      </c>
      <c r="AU352" s="220" t="s">
        <v>82</v>
      </c>
      <c r="AY352" s="20" t="s">
        <v>121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20" t="s">
        <v>80</v>
      </c>
      <c r="BK352" s="221">
        <f>ROUND(I352*H352,2)</f>
        <v>0</v>
      </c>
      <c r="BL352" s="20" t="s">
        <v>127</v>
      </c>
      <c r="BM352" s="220" t="s">
        <v>811</v>
      </c>
    </row>
    <row r="353" s="2" customFormat="1">
      <c r="A353" s="41"/>
      <c r="B353" s="42"/>
      <c r="C353" s="43"/>
      <c r="D353" s="222" t="s">
        <v>129</v>
      </c>
      <c r="E353" s="43"/>
      <c r="F353" s="223" t="s">
        <v>325</v>
      </c>
      <c r="G353" s="43"/>
      <c r="H353" s="43"/>
      <c r="I353" s="224"/>
      <c r="J353" s="43"/>
      <c r="K353" s="43"/>
      <c r="L353" s="47"/>
      <c r="M353" s="225"/>
      <c r="N353" s="226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129</v>
      </c>
      <c r="AU353" s="20" t="s">
        <v>82</v>
      </c>
    </row>
    <row r="354" s="12" customFormat="1" ht="25.92" customHeight="1">
      <c r="A354" s="12"/>
      <c r="B354" s="192"/>
      <c r="C354" s="193"/>
      <c r="D354" s="194" t="s">
        <v>71</v>
      </c>
      <c r="E354" s="195" t="s">
        <v>812</v>
      </c>
      <c r="F354" s="195" t="s">
        <v>813</v>
      </c>
      <c r="G354" s="193"/>
      <c r="H354" s="193"/>
      <c r="I354" s="196"/>
      <c r="J354" s="197">
        <f>BK354</f>
        <v>0</v>
      </c>
      <c r="K354" s="193"/>
      <c r="L354" s="198"/>
      <c r="M354" s="199"/>
      <c r="N354" s="200"/>
      <c r="O354" s="200"/>
      <c r="P354" s="201">
        <f>P355+P371</f>
        <v>0</v>
      </c>
      <c r="Q354" s="200"/>
      <c r="R354" s="201">
        <f>R355+R371</f>
        <v>0.36881043999999996</v>
      </c>
      <c r="S354" s="200"/>
      <c r="T354" s="202">
        <f>T355+T371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3" t="s">
        <v>82</v>
      </c>
      <c r="AT354" s="204" t="s">
        <v>71</v>
      </c>
      <c r="AU354" s="204" t="s">
        <v>72</v>
      </c>
      <c r="AY354" s="203" t="s">
        <v>121</v>
      </c>
      <c r="BK354" s="205">
        <f>BK355+BK371</f>
        <v>0</v>
      </c>
    </row>
    <row r="355" s="12" customFormat="1" ht="22.8" customHeight="1">
      <c r="A355" s="12"/>
      <c r="B355" s="192"/>
      <c r="C355" s="193"/>
      <c r="D355" s="194" t="s">
        <v>71</v>
      </c>
      <c r="E355" s="206" t="s">
        <v>814</v>
      </c>
      <c r="F355" s="206" t="s">
        <v>815</v>
      </c>
      <c r="G355" s="193"/>
      <c r="H355" s="193"/>
      <c r="I355" s="196"/>
      <c r="J355" s="207">
        <f>BK355</f>
        <v>0</v>
      </c>
      <c r="K355" s="193"/>
      <c r="L355" s="198"/>
      <c r="M355" s="199"/>
      <c r="N355" s="200"/>
      <c r="O355" s="200"/>
      <c r="P355" s="201">
        <f>SUM(P356:P370)</f>
        <v>0</v>
      </c>
      <c r="Q355" s="200"/>
      <c r="R355" s="201">
        <f>SUM(R356:R370)</f>
        <v>0.12079044</v>
      </c>
      <c r="S355" s="200"/>
      <c r="T355" s="202">
        <f>SUM(T356:T370)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3" t="s">
        <v>82</v>
      </c>
      <c r="AT355" s="204" t="s">
        <v>71</v>
      </c>
      <c r="AU355" s="204" t="s">
        <v>80</v>
      </c>
      <c r="AY355" s="203" t="s">
        <v>121</v>
      </c>
      <c r="BK355" s="205">
        <f>SUM(BK356:BK370)</f>
        <v>0</v>
      </c>
    </row>
    <row r="356" s="2" customFormat="1" ht="21.75" customHeight="1">
      <c r="A356" s="41"/>
      <c r="B356" s="42"/>
      <c r="C356" s="208" t="s">
        <v>816</v>
      </c>
      <c r="D356" s="208" t="s">
        <v>123</v>
      </c>
      <c r="E356" s="209" t="s">
        <v>817</v>
      </c>
      <c r="F356" s="210" t="s">
        <v>818</v>
      </c>
      <c r="G356" s="211" t="s">
        <v>133</v>
      </c>
      <c r="H356" s="212">
        <v>5.5</v>
      </c>
      <c r="I356" s="213"/>
      <c r="J356" s="214">
        <f>ROUND(I356*H356,2)</f>
        <v>0</v>
      </c>
      <c r="K356" s="215"/>
      <c r="L356" s="47"/>
      <c r="M356" s="216" t="s">
        <v>19</v>
      </c>
      <c r="N356" s="217" t="s">
        <v>43</v>
      </c>
      <c r="O356" s="87"/>
      <c r="P356" s="218">
        <f>O356*H356</f>
        <v>0</v>
      </c>
      <c r="Q356" s="218">
        <v>0</v>
      </c>
      <c r="R356" s="218">
        <f>Q356*H356</f>
        <v>0</v>
      </c>
      <c r="S356" s="218">
        <v>0</v>
      </c>
      <c r="T356" s="219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0" t="s">
        <v>213</v>
      </c>
      <c r="AT356" s="220" t="s">
        <v>123</v>
      </c>
      <c r="AU356" s="220" t="s">
        <v>82</v>
      </c>
      <c r="AY356" s="20" t="s">
        <v>121</v>
      </c>
      <c r="BE356" s="221">
        <f>IF(N356="základní",J356,0)</f>
        <v>0</v>
      </c>
      <c r="BF356" s="221">
        <f>IF(N356="snížená",J356,0)</f>
        <v>0</v>
      </c>
      <c r="BG356" s="221">
        <f>IF(N356="zákl. přenesená",J356,0)</f>
        <v>0</v>
      </c>
      <c r="BH356" s="221">
        <f>IF(N356="sníž. přenesená",J356,0)</f>
        <v>0</v>
      </c>
      <c r="BI356" s="221">
        <f>IF(N356="nulová",J356,0)</f>
        <v>0</v>
      </c>
      <c r="BJ356" s="20" t="s">
        <v>80</v>
      </c>
      <c r="BK356" s="221">
        <f>ROUND(I356*H356,2)</f>
        <v>0</v>
      </c>
      <c r="BL356" s="20" t="s">
        <v>213</v>
      </c>
      <c r="BM356" s="220" t="s">
        <v>819</v>
      </c>
    </row>
    <row r="357" s="2" customFormat="1">
      <c r="A357" s="41"/>
      <c r="B357" s="42"/>
      <c r="C357" s="43"/>
      <c r="D357" s="222" t="s">
        <v>129</v>
      </c>
      <c r="E357" s="43"/>
      <c r="F357" s="223" t="s">
        <v>820</v>
      </c>
      <c r="G357" s="43"/>
      <c r="H357" s="43"/>
      <c r="I357" s="224"/>
      <c r="J357" s="43"/>
      <c r="K357" s="43"/>
      <c r="L357" s="47"/>
      <c r="M357" s="225"/>
      <c r="N357" s="226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129</v>
      </c>
      <c r="AU357" s="20" t="s">
        <v>82</v>
      </c>
    </row>
    <row r="358" s="2" customFormat="1" ht="21.75" customHeight="1">
      <c r="A358" s="41"/>
      <c r="B358" s="42"/>
      <c r="C358" s="208" t="s">
        <v>821</v>
      </c>
      <c r="D358" s="208" t="s">
        <v>123</v>
      </c>
      <c r="E358" s="209" t="s">
        <v>822</v>
      </c>
      <c r="F358" s="210" t="s">
        <v>823</v>
      </c>
      <c r="G358" s="211" t="s">
        <v>133</v>
      </c>
      <c r="H358" s="212">
        <v>9.5</v>
      </c>
      <c r="I358" s="213"/>
      <c r="J358" s="214">
        <f>ROUND(I358*H358,2)</f>
        <v>0</v>
      </c>
      <c r="K358" s="215"/>
      <c r="L358" s="47"/>
      <c r="M358" s="216" t="s">
        <v>19</v>
      </c>
      <c r="N358" s="217" t="s">
        <v>43</v>
      </c>
      <c r="O358" s="87"/>
      <c r="P358" s="218">
        <f>O358*H358</f>
        <v>0</v>
      </c>
      <c r="Q358" s="218">
        <v>0</v>
      </c>
      <c r="R358" s="218">
        <f>Q358*H358</f>
        <v>0</v>
      </c>
      <c r="S358" s="218">
        <v>0</v>
      </c>
      <c r="T358" s="219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0" t="s">
        <v>213</v>
      </c>
      <c r="AT358" s="220" t="s">
        <v>123</v>
      </c>
      <c r="AU358" s="220" t="s">
        <v>82</v>
      </c>
      <c r="AY358" s="20" t="s">
        <v>121</v>
      </c>
      <c r="BE358" s="221">
        <f>IF(N358="základní",J358,0)</f>
        <v>0</v>
      </c>
      <c r="BF358" s="221">
        <f>IF(N358="snížená",J358,0)</f>
        <v>0</v>
      </c>
      <c r="BG358" s="221">
        <f>IF(N358="zákl. přenesená",J358,0)</f>
        <v>0</v>
      </c>
      <c r="BH358" s="221">
        <f>IF(N358="sníž. přenesená",J358,0)</f>
        <v>0</v>
      </c>
      <c r="BI358" s="221">
        <f>IF(N358="nulová",J358,0)</f>
        <v>0</v>
      </c>
      <c r="BJ358" s="20" t="s">
        <v>80</v>
      </c>
      <c r="BK358" s="221">
        <f>ROUND(I358*H358,2)</f>
        <v>0</v>
      </c>
      <c r="BL358" s="20" t="s">
        <v>213</v>
      </c>
      <c r="BM358" s="220" t="s">
        <v>824</v>
      </c>
    </row>
    <row r="359" s="2" customFormat="1">
      <c r="A359" s="41"/>
      <c r="B359" s="42"/>
      <c r="C359" s="43"/>
      <c r="D359" s="222" t="s">
        <v>129</v>
      </c>
      <c r="E359" s="43"/>
      <c r="F359" s="223" t="s">
        <v>825</v>
      </c>
      <c r="G359" s="43"/>
      <c r="H359" s="43"/>
      <c r="I359" s="224"/>
      <c r="J359" s="43"/>
      <c r="K359" s="43"/>
      <c r="L359" s="47"/>
      <c r="M359" s="225"/>
      <c r="N359" s="226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129</v>
      </c>
      <c r="AU359" s="20" t="s">
        <v>82</v>
      </c>
    </row>
    <row r="360" s="2" customFormat="1" ht="24.15" customHeight="1">
      <c r="A360" s="41"/>
      <c r="B360" s="42"/>
      <c r="C360" s="260" t="s">
        <v>826</v>
      </c>
      <c r="D360" s="260" t="s">
        <v>199</v>
      </c>
      <c r="E360" s="261" t="s">
        <v>827</v>
      </c>
      <c r="F360" s="262" t="s">
        <v>828</v>
      </c>
      <c r="G360" s="263" t="s">
        <v>133</v>
      </c>
      <c r="H360" s="264">
        <v>17.483000000000001</v>
      </c>
      <c r="I360" s="265"/>
      <c r="J360" s="266">
        <f>ROUND(I360*H360,2)</f>
        <v>0</v>
      </c>
      <c r="K360" s="267"/>
      <c r="L360" s="268"/>
      <c r="M360" s="269" t="s">
        <v>19</v>
      </c>
      <c r="N360" s="270" t="s">
        <v>43</v>
      </c>
      <c r="O360" s="87"/>
      <c r="P360" s="218">
        <f>O360*H360</f>
        <v>0</v>
      </c>
      <c r="Q360" s="218">
        <v>0.0033999999999999998</v>
      </c>
      <c r="R360" s="218">
        <f>Q360*H360</f>
        <v>0.059442200000000001</v>
      </c>
      <c r="S360" s="218">
        <v>0</v>
      </c>
      <c r="T360" s="219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0" t="s">
        <v>298</v>
      </c>
      <c r="AT360" s="220" t="s">
        <v>199</v>
      </c>
      <c r="AU360" s="220" t="s">
        <v>82</v>
      </c>
      <c r="AY360" s="20" t="s">
        <v>121</v>
      </c>
      <c r="BE360" s="221">
        <f>IF(N360="základní",J360,0)</f>
        <v>0</v>
      </c>
      <c r="BF360" s="221">
        <f>IF(N360="snížená",J360,0)</f>
        <v>0</v>
      </c>
      <c r="BG360" s="221">
        <f>IF(N360="zákl. přenesená",J360,0)</f>
        <v>0</v>
      </c>
      <c r="BH360" s="221">
        <f>IF(N360="sníž. přenesená",J360,0)</f>
        <v>0</v>
      </c>
      <c r="BI360" s="221">
        <f>IF(N360="nulová",J360,0)</f>
        <v>0</v>
      </c>
      <c r="BJ360" s="20" t="s">
        <v>80</v>
      </c>
      <c r="BK360" s="221">
        <f>ROUND(I360*H360,2)</f>
        <v>0</v>
      </c>
      <c r="BL360" s="20" t="s">
        <v>213</v>
      </c>
      <c r="BM360" s="220" t="s">
        <v>829</v>
      </c>
    </row>
    <row r="361" s="13" customFormat="1">
      <c r="A361" s="13"/>
      <c r="B361" s="227"/>
      <c r="C361" s="228"/>
      <c r="D361" s="229" t="s">
        <v>142</v>
      </c>
      <c r="E361" s="230" t="s">
        <v>19</v>
      </c>
      <c r="F361" s="231" t="s">
        <v>830</v>
      </c>
      <c r="G361" s="228"/>
      <c r="H361" s="232">
        <v>9.5</v>
      </c>
      <c r="I361" s="233"/>
      <c r="J361" s="228"/>
      <c r="K361" s="228"/>
      <c r="L361" s="234"/>
      <c r="M361" s="235"/>
      <c r="N361" s="236"/>
      <c r="O361" s="236"/>
      <c r="P361" s="236"/>
      <c r="Q361" s="236"/>
      <c r="R361" s="236"/>
      <c r="S361" s="236"/>
      <c r="T361" s="23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8" t="s">
        <v>142</v>
      </c>
      <c r="AU361" s="238" t="s">
        <v>82</v>
      </c>
      <c r="AV361" s="13" t="s">
        <v>82</v>
      </c>
      <c r="AW361" s="13" t="s">
        <v>32</v>
      </c>
      <c r="AX361" s="13" t="s">
        <v>72</v>
      </c>
      <c r="AY361" s="238" t="s">
        <v>121</v>
      </c>
    </row>
    <row r="362" s="13" customFormat="1">
      <c r="A362" s="13"/>
      <c r="B362" s="227"/>
      <c r="C362" s="228"/>
      <c r="D362" s="229" t="s">
        <v>142</v>
      </c>
      <c r="E362" s="230" t="s">
        <v>19</v>
      </c>
      <c r="F362" s="231" t="s">
        <v>831</v>
      </c>
      <c r="G362" s="228"/>
      <c r="H362" s="232">
        <v>5.5</v>
      </c>
      <c r="I362" s="233"/>
      <c r="J362" s="228"/>
      <c r="K362" s="228"/>
      <c r="L362" s="234"/>
      <c r="M362" s="235"/>
      <c r="N362" s="236"/>
      <c r="O362" s="236"/>
      <c r="P362" s="236"/>
      <c r="Q362" s="236"/>
      <c r="R362" s="236"/>
      <c r="S362" s="236"/>
      <c r="T362" s="2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8" t="s">
        <v>142</v>
      </c>
      <c r="AU362" s="238" t="s">
        <v>82</v>
      </c>
      <c r="AV362" s="13" t="s">
        <v>82</v>
      </c>
      <c r="AW362" s="13" t="s">
        <v>32</v>
      </c>
      <c r="AX362" s="13" t="s">
        <v>72</v>
      </c>
      <c r="AY362" s="238" t="s">
        <v>121</v>
      </c>
    </row>
    <row r="363" s="14" customFormat="1">
      <c r="A363" s="14"/>
      <c r="B363" s="239"/>
      <c r="C363" s="240"/>
      <c r="D363" s="229" t="s">
        <v>142</v>
      </c>
      <c r="E363" s="241" t="s">
        <v>19</v>
      </c>
      <c r="F363" s="242" t="s">
        <v>144</v>
      </c>
      <c r="G363" s="240"/>
      <c r="H363" s="243">
        <v>15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9" t="s">
        <v>142</v>
      </c>
      <c r="AU363" s="249" t="s">
        <v>82</v>
      </c>
      <c r="AV363" s="14" t="s">
        <v>127</v>
      </c>
      <c r="AW363" s="14" t="s">
        <v>32</v>
      </c>
      <c r="AX363" s="14" t="s">
        <v>80</v>
      </c>
      <c r="AY363" s="249" t="s">
        <v>121</v>
      </c>
    </row>
    <row r="364" s="13" customFormat="1">
      <c r="A364" s="13"/>
      <c r="B364" s="227"/>
      <c r="C364" s="228"/>
      <c r="D364" s="229" t="s">
        <v>142</v>
      </c>
      <c r="E364" s="228"/>
      <c r="F364" s="231" t="s">
        <v>832</v>
      </c>
      <c r="G364" s="228"/>
      <c r="H364" s="232">
        <v>17.483000000000001</v>
      </c>
      <c r="I364" s="233"/>
      <c r="J364" s="228"/>
      <c r="K364" s="228"/>
      <c r="L364" s="234"/>
      <c r="M364" s="235"/>
      <c r="N364" s="236"/>
      <c r="O364" s="236"/>
      <c r="P364" s="236"/>
      <c r="Q364" s="236"/>
      <c r="R364" s="236"/>
      <c r="S364" s="236"/>
      <c r="T364" s="23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8" t="s">
        <v>142</v>
      </c>
      <c r="AU364" s="238" t="s">
        <v>82</v>
      </c>
      <c r="AV364" s="13" t="s">
        <v>82</v>
      </c>
      <c r="AW364" s="13" t="s">
        <v>4</v>
      </c>
      <c r="AX364" s="13" t="s">
        <v>80</v>
      </c>
      <c r="AY364" s="238" t="s">
        <v>121</v>
      </c>
    </row>
    <row r="365" s="2" customFormat="1" ht="24.15" customHeight="1">
      <c r="A365" s="41"/>
      <c r="B365" s="42"/>
      <c r="C365" s="208" t="s">
        <v>833</v>
      </c>
      <c r="D365" s="208" t="s">
        <v>123</v>
      </c>
      <c r="E365" s="209" t="s">
        <v>834</v>
      </c>
      <c r="F365" s="210" t="s">
        <v>835</v>
      </c>
      <c r="G365" s="211" t="s">
        <v>133</v>
      </c>
      <c r="H365" s="212">
        <v>9.7070000000000007</v>
      </c>
      <c r="I365" s="213"/>
      <c r="J365" s="214">
        <f>ROUND(I365*H365,2)</f>
        <v>0</v>
      </c>
      <c r="K365" s="215"/>
      <c r="L365" s="47"/>
      <c r="M365" s="216" t="s">
        <v>19</v>
      </c>
      <c r="N365" s="217" t="s">
        <v>43</v>
      </c>
      <c r="O365" s="87"/>
      <c r="P365" s="218">
        <f>O365*H365</f>
        <v>0</v>
      </c>
      <c r="Q365" s="218">
        <v>0.0063200000000000001</v>
      </c>
      <c r="R365" s="218">
        <f>Q365*H365</f>
        <v>0.061348240000000005</v>
      </c>
      <c r="S365" s="218">
        <v>0</v>
      </c>
      <c r="T365" s="219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0" t="s">
        <v>213</v>
      </c>
      <c r="AT365" s="220" t="s">
        <v>123</v>
      </c>
      <c r="AU365" s="220" t="s">
        <v>82</v>
      </c>
      <c r="AY365" s="20" t="s">
        <v>121</v>
      </c>
      <c r="BE365" s="221">
        <f>IF(N365="základní",J365,0)</f>
        <v>0</v>
      </c>
      <c r="BF365" s="221">
        <f>IF(N365="snížená",J365,0)</f>
        <v>0</v>
      </c>
      <c r="BG365" s="221">
        <f>IF(N365="zákl. přenesená",J365,0)</f>
        <v>0</v>
      </c>
      <c r="BH365" s="221">
        <f>IF(N365="sníž. přenesená",J365,0)</f>
        <v>0</v>
      </c>
      <c r="BI365" s="221">
        <f>IF(N365="nulová",J365,0)</f>
        <v>0</v>
      </c>
      <c r="BJ365" s="20" t="s">
        <v>80</v>
      </c>
      <c r="BK365" s="221">
        <f>ROUND(I365*H365,2)</f>
        <v>0</v>
      </c>
      <c r="BL365" s="20" t="s">
        <v>213</v>
      </c>
      <c r="BM365" s="220" t="s">
        <v>836</v>
      </c>
    </row>
    <row r="366" s="2" customFormat="1">
      <c r="A366" s="41"/>
      <c r="B366" s="42"/>
      <c r="C366" s="43"/>
      <c r="D366" s="222" t="s">
        <v>129</v>
      </c>
      <c r="E366" s="43"/>
      <c r="F366" s="223" t="s">
        <v>837</v>
      </c>
      <c r="G366" s="43"/>
      <c r="H366" s="43"/>
      <c r="I366" s="224"/>
      <c r="J366" s="43"/>
      <c r="K366" s="43"/>
      <c r="L366" s="47"/>
      <c r="M366" s="225"/>
      <c r="N366" s="226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129</v>
      </c>
      <c r="AU366" s="20" t="s">
        <v>82</v>
      </c>
    </row>
    <row r="367" s="15" customFormat="1">
      <c r="A367" s="15"/>
      <c r="B367" s="250"/>
      <c r="C367" s="251"/>
      <c r="D367" s="229" t="s">
        <v>142</v>
      </c>
      <c r="E367" s="252" t="s">
        <v>19</v>
      </c>
      <c r="F367" s="253" t="s">
        <v>838</v>
      </c>
      <c r="G367" s="251"/>
      <c r="H367" s="252" t="s">
        <v>19</v>
      </c>
      <c r="I367" s="254"/>
      <c r="J367" s="251"/>
      <c r="K367" s="251"/>
      <c r="L367" s="255"/>
      <c r="M367" s="256"/>
      <c r="N367" s="257"/>
      <c r="O367" s="257"/>
      <c r="P367" s="257"/>
      <c r="Q367" s="257"/>
      <c r="R367" s="257"/>
      <c r="S367" s="257"/>
      <c r="T367" s="25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9" t="s">
        <v>142</v>
      </c>
      <c r="AU367" s="259" t="s">
        <v>82</v>
      </c>
      <c r="AV367" s="15" t="s">
        <v>80</v>
      </c>
      <c r="AW367" s="15" t="s">
        <v>32</v>
      </c>
      <c r="AX367" s="15" t="s">
        <v>72</v>
      </c>
      <c r="AY367" s="259" t="s">
        <v>121</v>
      </c>
    </row>
    <row r="368" s="13" customFormat="1">
      <c r="A368" s="13"/>
      <c r="B368" s="227"/>
      <c r="C368" s="228"/>
      <c r="D368" s="229" t="s">
        <v>142</v>
      </c>
      <c r="E368" s="230" t="s">
        <v>19</v>
      </c>
      <c r="F368" s="231" t="s">
        <v>839</v>
      </c>
      <c r="G368" s="228"/>
      <c r="H368" s="232">
        <v>9.7070000000000007</v>
      </c>
      <c r="I368" s="233"/>
      <c r="J368" s="228"/>
      <c r="K368" s="228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142</v>
      </c>
      <c r="AU368" s="238" t="s">
        <v>82</v>
      </c>
      <c r="AV368" s="13" t="s">
        <v>82</v>
      </c>
      <c r="AW368" s="13" t="s">
        <v>32</v>
      </c>
      <c r="AX368" s="13" t="s">
        <v>80</v>
      </c>
      <c r="AY368" s="238" t="s">
        <v>121</v>
      </c>
    </row>
    <row r="369" s="2" customFormat="1" ht="24.15" customHeight="1">
      <c r="A369" s="41"/>
      <c r="B369" s="42"/>
      <c r="C369" s="208" t="s">
        <v>840</v>
      </c>
      <c r="D369" s="208" t="s">
        <v>123</v>
      </c>
      <c r="E369" s="209" t="s">
        <v>841</v>
      </c>
      <c r="F369" s="210" t="s">
        <v>842</v>
      </c>
      <c r="G369" s="211" t="s">
        <v>178</v>
      </c>
      <c r="H369" s="212">
        <v>0.121</v>
      </c>
      <c r="I369" s="213"/>
      <c r="J369" s="214">
        <f>ROUND(I369*H369,2)</f>
        <v>0</v>
      </c>
      <c r="K369" s="215"/>
      <c r="L369" s="47"/>
      <c r="M369" s="216" t="s">
        <v>19</v>
      </c>
      <c r="N369" s="217" t="s">
        <v>43</v>
      </c>
      <c r="O369" s="87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0" t="s">
        <v>213</v>
      </c>
      <c r="AT369" s="220" t="s">
        <v>123</v>
      </c>
      <c r="AU369" s="220" t="s">
        <v>82</v>
      </c>
      <c r="AY369" s="20" t="s">
        <v>121</v>
      </c>
      <c r="BE369" s="221">
        <f>IF(N369="základní",J369,0)</f>
        <v>0</v>
      </c>
      <c r="BF369" s="221">
        <f>IF(N369="snížená",J369,0)</f>
        <v>0</v>
      </c>
      <c r="BG369" s="221">
        <f>IF(N369="zákl. přenesená",J369,0)</f>
        <v>0</v>
      </c>
      <c r="BH369" s="221">
        <f>IF(N369="sníž. přenesená",J369,0)</f>
        <v>0</v>
      </c>
      <c r="BI369" s="221">
        <f>IF(N369="nulová",J369,0)</f>
        <v>0</v>
      </c>
      <c r="BJ369" s="20" t="s">
        <v>80</v>
      </c>
      <c r="BK369" s="221">
        <f>ROUND(I369*H369,2)</f>
        <v>0</v>
      </c>
      <c r="BL369" s="20" t="s">
        <v>213</v>
      </c>
      <c r="BM369" s="220" t="s">
        <v>843</v>
      </c>
    </row>
    <row r="370" s="2" customFormat="1">
      <c r="A370" s="41"/>
      <c r="B370" s="42"/>
      <c r="C370" s="43"/>
      <c r="D370" s="222" t="s">
        <v>129</v>
      </c>
      <c r="E370" s="43"/>
      <c r="F370" s="223" t="s">
        <v>844</v>
      </c>
      <c r="G370" s="43"/>
      <c r="H370" s="43"/>
      <c r="I370" s="224"/>
      <c r="J370" s="43"/>
      <c r="K370" s="43"/>
      <c r="L370" s="47"/>
      <c r="M370" s="225"/>
      <c r="N370" s="226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129</v>
      </c>
      <c r="AU370" s="20" t="s">
        <v>82</v>
      </c>
    </row>
    <row r="371" s="12" customFormat="1" ht="22.8" customHeight="1">
      <c r="A371" s="12"/>
      <c r="B371" s="192"/>
      <c r="C371" s="193"/>
      <c r="D371" s="194" t="s">
        <v>71</v>
      </c>
      <c r="E371" s="206" t="s">
        <v>845</v>
      </c>
      <c r="F371" s="206" t="s">
        <v>846</v>
      </c>
      <c r="G371" s="193"/>
      <c r="H371" s="193"/>
      <c r="I371" s="196"/>
      <c r="J371" s="207">
        <f>BK371</f>
        <v>0</v>
      </c>
      <c r="K371" s="193"/>
      <c r="L371" s="198"/>
      <c r="M371" s="199"/>
      <c r="N371" s="200"/>
      <c r="O371" s="200"/>
      <c r="P371" s="201">
        <f>SUM(P372:P381)</f>
        <v>0</v>
      </c>
      <c r="Q371" s="200"/>
      <c r="R371" s="201">
        <f>SUM(R372:R381)</f>
        <v>0.24801999999999999</v>
      </c>
      <c r="S371" s="200"/>
      <c r="T371" s="202">
        <f>SUM(T372:T381)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3" t="s">
        <v>82</v>
      </c>
      <c r="AT371" s="204" t="s">
        <v>71</v>
      </c>
      <c r="AU371" s="204" t="s">
        <v>80</v>
      </c>
      <c r="AY371" s="203" t="s">
        <v>121</v>
      </c>
      <c r="BK371" s="205">
        <f>SUM(BK372:BK381)</f>
        <v>0</v>
      </c>
    </row>
    <row r="372" s="2" customFormat="1" ht="16.5" customHeight="1">
      <c r="A372" s="41"/>
      <c r="B372" s="42"/>
      <c r="C372" s="208" t="s">
        <v>847</v>
      </c>
      <c r="D372" s="208" t="s">
        <v>123</v>
      </c>
      <c r="E372" s="209" t="s">
        <v>848</v>
      </c>
      <c r="F372" s="210" t="s">
        <v>849</v>
      </c>
      <c r="G372" s="211" t="s">
        <v>126</v>
      </c>
      <c r="H372" s="212">
        <v>5</v>
      </c>
      <c r="I372" s="213"/>
      <c r="J372" s="214">
        <f>ROUND(I372*H372,2)</f>
        <v>0</v>
      </c>
      <c r="K372" s="215"/>
      <c r="L372" s="47"/>
      <c r="M372" s="216" t="s">
        <v>19</v>
      </c>
      <c r="N372" s="217" t="s">
        <v>43</v>
      </c>
      <c r="O372" s="87"/>
      <c r="P372" s="218">
        <f>O372*H372</f>
        <v>0</v>
      </c>
      <c r="Q372" s="218">
        <v>0.049369999999999997</v>
      </c>
      <c r="R372" s="218">
        <f>Q372*H372</f>
        <v>0.24684999999999999</v>
      </c>
      <c r="S372" s="218">
        <v>0</v>
      </c>
      <c r="T372" s="219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0" t="s">
        <v>213</v>
      </c>
      <c r="AT372" s="220" t="s">
        <v>123</v>
      </c>
      <c r="AU372" s="220" t="s">
        <v>82</v>
      </c>
      <c r="AY372" s="20" t="s">
        <v>121</v>
      </c>
      <c r="BE372" s="221">
        <f>IF(N372="základní",J372,0)</f>
        <v>0</v>
      </c>
      <c r="BF372" s="221">
        <f>IF(N372="snížená",J372,0)</f>
        <v>0</v>
      </c>
      <c r="BG372" s="221">
        <f>IF(N372="zákl. přenesená",J372,0)</f>
        <v>0</v>
      </c>
      <c r="BH372" s="221">
        <f>IF(N372="sníž. přenesená",J372,0)</f>
        <v>0</v>
      </c>
      <c r="BI372" s="221">
        <f>IF(N372="nulová",J372,0)</f>
        <v>0</v>
      </c>
      <c r="BJ372" s="20" t="s">
        <v>80</v>
      </c>
      <c r="BK372" s="221">
        <f>ROUND(I372*H372,2)</f>
        <v>0</v>
      </c>
      <c r="BL372" s="20" t="s">
        <v>213</v>
      </c>
      <c r="BM372" s="220" t="s">
        <v>850</v>
      </c>
    </row>
    <row r="373" s="2" customFormat="1">
      <c r="A373" s="41"/>
      <c r="B373" s="42"/>
      <c r="C373" s="43"/>
      <c r="D373" s="222" t="s">
        <v>129</v>
      </c>
      <c r="E373" s="43"/>
      <c r="F373" s="223" t="s">
        <v>851</v>
      </c>
      <c r="G373" s="43"/>
      <c r="H373" s="43"/>
      <c r="I373" s="224"/>
      <c r="J373" s="43"/>
      <c r="K373" s="43"/>
      <c r="L373" s="47"/>
      <c r="M373" s="225"/>
      <c r="N373" s="226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129</v>
      </c>
      <c r="AU373" s="20" t="s">
        <v>82</v>
      </c>
    </row>
    <row r="374" s="2" customFormat="1" ht="16.5" customHeight="1">
      <c r="A374" s="41"/>
      <c r="B374" s="42"/>
      <c r="C374" s="208" t="s">
        <v>852</v>
      </c>
      <c r="D374" s="208" t="s">
        <v>123</v>
      </c>
      <c r="E374" s="209" t="s">
        <v>853</v>
      </c>
      <c r="F374" s="210" t="s">
        <v>854</v>
      </c>
      <c r="G374" s="211" t="s">
        <v>276</v>
      </c>
      <c r="H374" s="212">
        <v>1</v>
      </c>
      <c r="I374" s="213"/>
      <c r="J374" s="214">
        <f>ROUND(I374*H374,2)</f>
        <v>0</v>
      </c>
      <c r="K374" s="215"/>
      <c r="L374" s="47"/>
      <c r="M374" s="216" t="s">
        <v>19</v>
      </c>
      <c r="N374" s="217" t="s">
        <v>43</v>
      </c>
      <c r="O374" s="87"/>
      <c r="P374" s="218">
        <f>O374*H374</f>
        <v>0</v>
      </c>
      <c r="Q374" s="218">
        <v>0.00011</v>
      </c>
      <c r="R374" s="218">
        <f>Q374*H374</f>
        <v>0.00011</v>
      </c>
      <c r="S374" s="218">
        <v>0</v>
      </c>
      <c r="T374" s="219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0" t="s">
        <v>213</v>
      </c>
      <c r="AT374" s="220" t="s">
        <v>123</v>
      </c>
      <c r="AU374" s="220" t="s">
        <v>82</v>
      </c>
      <c r="AY374" s="20" t="s">
        <v>121</v>
      </c>
      <c r="BE374" s="221">
        <f>IF(N374="základní",J374,0)</f>
        <v>0</v>
      </c>
      <c r="BF374" s="221">
        <f>IF(N374="snížená",J374,0)</f>
        <v>0</v>
      </c>
      <c r="BG374" s="221">
        <f>IF(N374="zákl. přenesená",J374,0)</f>
        <v>0</v>
      </c>
      <c r="BH374" s="221">
        <f>IF(N374="sníž. přenesená",J374,0)</f>
        <v>0</v>
      </c>
      <c r="BI374" s="221">
        <f>IF(N374="nulová",J374,0)</f>
        <v>0</v>
      </c>
      <c r="BJ374" s="20" t="s">
        <v>80</v>
      </c>
      <c r="BK374" s="221">
        <f>ROUND(I374*H374,2)</f>
        <v>0</v>
      </c>
      <c r="BL374" s="20" t="s">
        <v>213</v>
      </c>
      <c r="BM374" s="220" t="s">
        <v>855</v>
      </c>
    </row>
    <row r="375" s="2" customFormat="1" ht="16.5" customHeight="1">
      <c r="A375" s="41"/>
      <c r="B375" s="42"/>
      <c r="C375" s="208" t="s">
        <v>856</v>
      </c>
      <c r="D375" s="208" t="s">
        <v>123</v>
      </c>
      <c r="E375" s="209" t="s">
        <v>857</v>
      </c>
      <c r="F375" s="210" t="s">
        <v>858</v>
      </c>
      <c r="G375" s="211" t="s">
        <v>276</v>
      </c>
      <c r="H375" s="212">
        <v>1</v>
      </c>
      <c r="I375" s="213"/>
      <c r="J375" s="214">
        <f>ROUND(I375*H375,2)</f>
        <v>0</v>
      </c>
      <c r="K375" s="215"/>
      <c r="L375" s="47"/>
      <c r="M375" s="216" t="s">
        <v>19</v>
      </c>
      <c r="N375" s="217" t="s">
        <v>43</v>
      </c>
      <c r="O375" s="87"/>
      <c r="P375" s="218">
        <f>O375*H375</f>
        <v>0</v>
      </c>
      <c r="Q375" s="218">
        <v>0.00069999999999999999</v>
      </c>
      <c r="R375" s="218">
        <f>Q375*H375</f>
        <v>0.00069999999999999999</v>
      </c>
      <c r="S375" s="218">
        <v>0</v>
      </c>
      <c r="T375" s="219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0" t="s">
        <v>213</v>
      </c>
      <c r="AT375" s="220" t="s">
        <v>123</v>
      </c>
      <c r="AU375" s="220" t="s">
        <v>82</v>
      </c>
      <c r="AY375" s="20" t="s">
        <v>121</v>
      </c>
      <c r="BE375" s="221">
        <f>IF(N375="základní",J375,0)</f>
        <v>0</v>
      </c>
      <c r="BF375" s="221">
        <f>IF(N375="snížená",J375,0)</f>
        <v>0</v>
      </c>
      <c r="BG375" s="221">
        <f>IF(N375="zákl. přenesená",J375,0)</f>
        <v>0</v>
      </c>
      <c r="BH375" s="221">
        <f>IF(N375="sníž. přenesená",J375,0)</f>
        <v>0</v>
      </c>
      <c r="BI375" s="221">
        <f>IF(N375="nulová",J375,0)</f>
        <v>0</v>
      </c>
      <c r="BJ375" s="20" t="s">
        <v>80</v>
      </c>
      <c r="BK375" s="221">
        <f>ROUND(I375*H375,2)</f>
        <v>0</v>
      </c>
      <c r="BL375" s="20" t="s">
        <v>213</v>
      </c>
      <c r="BM375" s="220" t="s">
        <v>859</v>
      </c>
    </row>
    <row r="376" s="2" customFormat="1">
      <c r="A376" s="41"/>
      <c r="B376" s="42"/>
      <c r="C376" s="43"/>
      <c r="D376" s="222" t="s">
        <v>129</v>
      </c>
      <c r="E376" s="43"/>
      <c r="F376" s="223" t="s">
        <v>860</v>
      </c>
      <c r="G376" s="43"/>
      <c r="H376" s="43"/>
      <c r="I376" s="224"/>
      <c r="J376" s="43"/>
      <c r="K376" s="43"/>
      <c r="L376" s="47"/>
      <c r="M376" s="225"/>
      <c r="N376" s="226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129</v>
      </c>
      <c r="AU376" s="20" t="s">
        <v>82</v>
      </c>
    </row>
    <row r="377" s="2" customFormat="1" ht="16.5" customHeight="1">
      <c r="A377" s="41"/>
      <c r="B377" s="42"/>
      <c r="C377" s="208" t="s">
        <v>861</v>
      </c>
      <c r="D377" s="208" t="s">
        <v>123</v>
      </c>
      <c r="E377" s="209" t="s">
        <v>862</v>
      </c>
      <c r="F377" s="210" t="s">
        <v>863</v>
      </c>
      <c r="G377" s="211" t="s">
        <v>276</v>
      </c>
      <c r="H377" s="212">
        <v>1</v>
      </c>
      <c r="I377" s="213"/>
      <c r="J377" s="214">
        <f>ROUND(I377*H377,2)</f>
        <v>0</v>
      </c>
      <c r="K377" s="215"/>
      <c r="L377" s="47"/>
      <c r="M377" s="216" t="s">
        <v>19</v>
      </c>
      <c r="N377" s="217" t="s">
        <v>43</v>
      </c>
      <c r="O377" s="87"/>
      <c r="P377" s="218">
        <f>O377*H377</f>
        <v>0</v>
      </c>
      <c r="Q377" s="218">
        <v>0.00036000000000000002</v>
      </c>
      <c r="R377" s="218">
        <f>Q377*H377</f>
        <v>0.00036000000000000002</v>
      </c>
      <c r="S377" s="218">
        <v>0</v>
      </c>
      <c r="T377" s="219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0" t="s">
        <v>127</v>
      </c>
      <c r="AT377" s="220" t="s">
        <v>123</v>
      </c>
      <c r="AU377" s="220" t="s">
        <v>82</v>
      </c>
      <c r="AY377" s="20" t="s">
        <v>121</v>
      </c>
      <c r="BE377" s="221">
        <f>IF(N377="základní",J377,0)</f>
        <v>0</v>
      </c>
      <c r="BF377" s="221">
        <f>IF(N377="snížená",J377,0)</f>
        <v>0</v>
      </c>
      <c r="BG377" s="221">
        <f>IF(N377="zákl. přenesená",J377,0)</f>
        <v>0</v>
      </c>
      <c r="BH377" s="221">
        <f>IF(N377="sníž. přenesená",J377,0)</f>
        <v>0</v>
      </c>
      <c r="BI377" s="221">
        <f>IF(N377="nulová",J377,0)</f>
        <v>0</v>
      </c>
      <c r="BJ377" s="20" t="s">
        <v>80</v>
      </c>
      <c r="BK377" s="221">
        <f>ROUND(I377*H377,2)</f>
        <v>0</v>
      </c>
      <c r="BL377" s="20" t="s">
        <v>127</v>
      </c>
      <c r="BM377" s="220" t="s">
        <v>864</v>
      </c>
    </row>
    <row r="378" s="2" customFormat="1">
      <c r="A378" s="41"/>
      <c r="B378" s="42"/>
      <c r="C378" s="43"/>
      <c r="D378" s="222" t="s">
        <v>129</v>
      </c>
      <c r="E378" s="43"/>
      <c r="F378" s="223" t="s">
        <v>865</v>
      </c>
      <c r="G378" s="43"/>
      <c r="H378" s="43"/>
      <c r="I378" s="224"/>
      <c r="J378" s="43"/>
      <c r="K378" s="43"/>
      <c r="L378" s="47"/>
      <c r="M378" s="225"/>
      <c r="N378" s="226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129</v>
      </c>
      <c r="AU378" s="20" t="s">
        <v>82</v>
      </c>
    </row>
    <row r="379" s="2" customFormat="1" ht="16.5" customHeight="1">
      <c r="A379" s="41"/>
      <c r="B379" s="42"/>
      <c r="C379" s="260" t="s">
        <v>866</v>
      </c>
      <c r="D379" s="260" t="s">
        <v>199</v>
      </c>
      <c r="E379" s="261" t="s">
        <v>867</v>
      </c>
      <c r="F379" s="262" t="s">
        <v>868</v>
      </c>
      <c r="G379" s="263" t="s">
        <v>276</v>
      </c>
      <c r="H379" s="264">
        <v>1</v>
      </c>
      <c r="I379" s="265"/>
      <c r="J379" s="266">
        <f>ROUND(I379*H379,2)</f>
        <v>0</v>
      </c>
      <c r="K379" s="267"/>
      <c r="L379" s="268"/>
      <c r="M379" s="269" t="s">
        <v>19</v>
      </c>
      <c r="N379" s="270" t="s">
        <v>43</v>
      </c>
      <c r="O379" s="87"/>
      <c r="P379" s="218">
        <f>O379*H379</f>
        <v>0</v>
      </c>
      <c r="Q379" s="218">
        <v>0</v>
      </c>
      <c r="R379" s="218">
        <f>Q379*H379</f>
        <v>0</v>
      </c>
      <c r="S379" s="218">
        <v>0</v>
      </c>
      <c r="T379" s="219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0" t="s">
        <v>169</v>
      </c>
      <c r="AT379" s="220" t="s">
        <v>199</v>
      </c>
      <c r="AU379" s="220" t="s">
        <v>82</v>
      </c>
      <c r="AY379" s="20" t="s">
        <v>121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20" t="s">
        <v>80</v>
      </c>
      <c r="BK379" s="221">
        <f>ROUND(I379*H379,2)</f>
        <v>0</v>
      </c>
      <c r="BL379" s="20" t="s">
        <v>127</v>
      </c>
      <c r="BM379" s="220" t="s">
        <v>869</v>
      </c>
    </row>
    <row r="380" s="2" customFormat="1" ht="24.15" customHeight="1">
      <c r="A380" s="41"/>
      <c r="B380" s="42"/>
      <c r="C380" s="208" t="s">
        <v>870</v>
      </c>
      <c r="D380" s="208" t="s">
        <v>123</v>
      </c>
      <c r="E380" s="209" t="s">
        <v>871</v>
      </c>
      <c r="F380" s="210" t="s">
        <v>872</v>
      </c>
      <c r="G380" s="211" t="s">
        <v>178</v>
      </c>
      <c r="H380" s="212">
        <v>0.248</v>
      </c>
      <c r="I380" s="213"/>
      <c r="J380" s="214">
        <f>ROUND(I380*H380,2)</f>
        <v>0</v>
      </c>
      <c r="K380" s="215"/>
      <c r="L380" s="47"/>
      <c r="M380" s="216" t="s">
        <v>19</v>
      </c>
      <c r="N380" s="217" t="s">
        <v>43</v>
      </c>
      <c r="O380" s="87"/>
      <c r="P380" s="218">
        <f>O380*H380</f>
        <v>0</v>
      </c>
      <c r="Q380" s="218">
        <v>0</v>
      </c>
      <c r="R380" s="218">
        <f>Q380*H380</f>
        <v>0</v>
      </c>
      <c r="S380" s="218">
        <v>0</v>
      </c>
      <c r="T380" s="219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0" t="s">
        <v>213</v>
      </c>
      <c r="AT380" s="220" t="s">
        <v>123</v>
      </c>
      <c r="AU380" s="220" t="s">
        <v>82</v>
      </c>
      <c r="AY380" s="20" t="s">
        <v>121</v>
      </c>
      <c r="BE380" s="221">
        <f>IF(N380="základní",J380,0)</f>
        <v>0</v>
      </c>
      <c r="BF380" s="221">
        <f>IF(N380="snížená",J380,0)</f>
        <v>0</v>
      </c>
      <c r="BG380" s="221">
        <f>IF(N380="zákl. přenesená",J380,0)</f>
        <v>0</v>
      </c>
      <c r="BH380" s="221">
        <f>IF(N380="sníž. přenesená",J380,0)</f>
        <v>0</v>
      </c>
      <c r="BI380" s="221">
        <f>IF(N380="nulová",J380,0)</f>
        <v>0</v>
      </c>
      <c r="BJ380" s="20" t="s">
        <v>80</v>
      </c>
      <c r="BK380" s="221">
        <f>ROUND(I380*H380,2)</f>
        <v>0</v>
      </c>
      <c r="BL380" s="20" t="s">
        <v>213</v>
      </c>
      <c r="BM380" s="220" t="s">
        <v>873</v>
      </c>
    </row>
    <row r="381" s="2" customFormat="1">
      <c r="A381" s="41"/>
      <c r="B381" s="42"/>
      <c r="C381" s="43"/>
      <c r="D381" s="222" t="s">
        <v>129</v>
      </c>
      <c r="E381" s="43"/>
      <c r="F381" s="223" t="s">
        <v>874</v>
      </c>
      <c r="G381" s="43"/>
      <c r="H381" s="43"/>
      <c r="I381" s="224"/>
      <c r="J381" s="43"/>
      <c r="K381" s="43"/>
      <c r="L381" s="47"/>
      <c r="M381" s="271"/>
      <c r="N381" s="272"/>
      <c r="O381" s="273"/>
      <c r="P381" s="273"/>
      <c r="Q381" s="273"/>
      <c r="R381" s="273"/>
      <c r="S381" s="273"/>
      <c r="T381" s="274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129</v>
      </c>
      <c r="AU381" s="20" t="s">
        <v>82</v>
      </c>
    </row>
    <row r="382" s="2" customFormat="1" ht="6.96" customHeight="1">
      <c r="A382" s="41"/>
      <c r="B382" s="62"/>
      <c r="C382" s="63"/>
      <c r="D382" s="63"/>
      <c r="E382" s="63"/>
      <c r="F382" s="63"/>
      <c r="G382" s="63"/>
      <c r="H382" s="63"/>
      <c r="I382" s="63"/>
      <c r="J382" s="63"/>
      <c r="K382" s="63"/>
      <c r="L382" s="47"/>
      <c r="M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</row>
  </sheetData>
  <sheetProtection sheet="1" autoFilter="0" formatColumns="0" formatRows="0" objects="1" scenarios="1" spinCount="100000" saltValue="IO5YPVBS4+lVLQ/B5sJPD4bXp+bRiBMmKsvIFy6kBE70aXt1Be+gCQXSE0rm88yZiv9nMRDQnAJaEQebbCOPHw==" hashValue="l/otq6lv96me7LodgGIJuWCPoN9wsssBTktkHpVRFNZRG0KvL2SjsfZ5tif0/vDBA4HoQYu5eJInsDeYPjuUrA==" algorithmName="SHA-512" password="CC35"/>
  <autoFilter ref="C89:K38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15101201"/>
    <hyperlink ref="F96" r:id="rId2" display="https://podminky.urs.cz/item/CS_URS_2024_02/115101301"/>
    <hyperlink ref="F98" r:id="rId3" display="https://podminky.urs.cz/item/CS_URS_2024_02/119001421"/>
    <hyperlink ref="F100" r:id="rId4" display="https://podminky.urs.cz/item/CS_URS_2024_02/121151113"/>
    <hyperlink ref="F102" r:id="rId5" display="https://podminky.urs.cz/item/CS_URS_2024_02/131251104"/>
    <hyperlink ref="F113" r:id="rId6" display="https://podminky.urs.cz/item/CS_URS_2024_02/131251203"/>
    <hyperlink ref="F120" r:id="rId7" display="https://podminky.urs.cz/item/CS_URS_2024_02/132212131"/>
    <hyperlink ref="F123" r:id="rId8" display="https://podminky.urs.cz/item/CS_URS_2024_02/132254204"/>
    <hyperlink ref="F134" r:id="rId9" display="https://podminky.urs.cz/item/CS_URS_2024_02/133212811"/>
    <hyperlink ref="F137" r:id="rId10" display="https://podminky.urs.cz/item/CS_URS_2024_02/151101101"/>
    <hyperlink ref="F148" r:id="rId11" display="https://podminky.urs.cz/item/CS_URS_2024_02/151101111"/>
    <hyperlink ref="F150" r:id="rId12" display="https://podminky.urs.cz/item/CS_URS_2024_02/151101201"/>
    <hyperlink ref="F155" r:id="rId13" display="https://podminky.urs.cz/item/CS_URS_2024_02/151101211"/>
    <hyperlink ref="F157" r:id="rId14" display="https://podminky.urs.cz/item/CS_URS_2024_02/162251102"/>
    <hyperlink ref="F161" r:id="rId15" display="https://podminky.urs.cz/item/CS_URS_2024_02/162751117"/>
    <hyperlink ref="F163" r:id="rId16" display="https://podminky.urs.cz/item/CS_URS_2024_02/171201221"/>
    <hyperlink ref="F166" r:id="rId17" display="https://podminky.urs.cz/item/CS_URS_2024_02/171251201"/>
    <hyperlink ref="F171" r:id="rId18" display="https://podminky.urs.cz/item/CS_URS_2024_02/174151101"/>
    <hyperlink ref="F192" r:id="rId19" display="https://podminky.urs.cz/item/CS_URS_2024_02/175111201"/>
    <hyperlink ref="F199" r:id="rId20" display="https://podminky.urs.cz/item/CS_URS_2024_02/175151101"/>
    <hyperlink ref="F213" r:id="rId21" display="https://podminky.urs.cz/item/CS_URS_2024_02/181311103"/>
    <hyperlink ref="F215" r:id="rId22" display="https://podminky.urs.cz/item/CS_URS_2024_02/181411131"/>
    <hyperlink ref="F219" r:id="rId23" display="https://podminky.urs.cz/item/CS_URS_2024_02/181951111"/>
    <hyperlink ref="F222" r:id="rId24" display="https://podminky.urs.cz/item/CS_URS_2024_02/219991216"/>
    <hyperlink ref="F225" r:id="rId25" display="https://podminky.urs.cz/item/CS_URS_2024_02/271532212"/>
    <hyperlink ref="F231" r:id="rId26" display="https://podminky.urs.cz/item/CS_URS_2024_02/382413121"/>
    <hyperlink ref="F236" r:id="rId27" display="https://podminky.urs.cz/item/CS_URS_2024_02/899620151"/>
    <hyperlink ref="F239" r:id="rId28" display="https://podminky.urs.cz/item/CS_URS_2024_02/894411311"/>
    <hyperlink ref="F242" r:id="rId29" display="https://podminky.urs.cz/item/CS_URS_2024_02/894414211"/>
    <hyperlink ref="F245" r:id="rId30" display="https://podminky.urs.cz/item/CS_URS_2024_02/899102113"/>
    <hyperlink ref="F249" r:id="rId31" display="https://podminky.urs.cz/item/CS_URS_2024_02/451572111"/>
    <hyperlink ref="F254" r:id="rId32" display="https://podminky.urs.cz/item/CS_URS_2024_02/452112112"/>
    <hyperlink ref="F257" r:id="rId33" display="https://podminky.urs.cz/item/CS_URS_2024_02/452311161"/>
    <hyperlink ref="F260" r:id="rId34" display="https://podminky.urs.cz/item/CS_URS_2024_02/452313141"/>
    <hyperlink ref="F263" r:id="rId35" display="https://podminky.urs.cz/item/CS_URS_2024_02/452321182"/>
    <hyperlink ref="F266" r:id="rId36" display="https://podminky.urs.cz/item/CS_URS_2024_02/452351111"/>
    <hyperlink ref="F271" r:id="rId37" display="https://podminky.urs.cz/item/CS_URS_2024_02/452351112"/>
    <hyperlink ref="F273" r:id="rId38" display="https://podminky.urs.cz/item/CS_URS_2024_02/452368211"/>
    <hyperlink ref="F278" r:id="rId39" display="https://podminky.urs.cz/item/CS_URS_2024_02/871260310"/>
    <hyperlink ref="F282" r:id="rId40" display="https://podminky.urs.cz/item/CS_URS_2024_02/871273120"/>
    <hyperlink ref="F286" r:id="rId41" display="https://podminky.urs.cz/item/CS_URS_2024_02/871313121"/>
    <hyperlink ref="F290" r:id="rId42" display="https://podminky.urs.cz/item/CS_URS_2024_02/871353121"/>
    <hyperlink ref="F296" r:id="rId43" display="https://podminky.urs.cz/item/CS_URS_2024_02/892271111"/>
    <hyperlink ref="F298" r:id="rId44" display="https://podminky.urs.cz/item/CS_URS_2024_02/892351111"/>
    <hyperlink ref="F300" r:id="rId45" display="https://podminky.urs.cz/item/CS_URS_2024_02/892372111"/>
    <hyperlink ref="F302" r:id="rId46" display="https://podminky.urs.cz/item/CS_URS_2024_02/894411311"/>
    <hyperlink ref="F306" r:id="rId47" display="https://podminky.urs.cz/item/CS_URS_2024_02/894412411"/>
    <hyperlink ref="F309" r:id="rId48" display="https://podminky.urs.cz/item/CS_URS_2024_02/894414111"/>
    <hyperlink ref="F319" r:id="rId49" display="https://podminky.urs.cz/item/CS_URS_2024_02/894812312"/>
    <hyperlink ref="F321" r:id="rId50" display="https://podminky.urs.cz/item/CS_URS_2024_02/894812316"/>
    <hyperlink ref="F323" r:id="rId51" display="https://podminky.urs.cz/item/CS_URS_2024_02/894812317"/>
    <hyperlink ref="F325" r:id="rId52" display="https://podminky.urs.cz/item/CS_URS_2024_02/894812331"/>
    <hyperlink ref="F327" r:id="rId53" display="https://podminky.urs.cz/item/CS_URS_2024_02/894812339"/>
    <hyperlink ref="F329" r:id="rId54" display="https://podminky.urs.cz/item/CS_URS_2024_02/894812356"/>
    <hyperlink ref="F335" r:id="rId55" display="https://podminky.urs.cz/item/CS_URS_2024_02/897173113"/>
    <hyperlink ref="F337" r:id="rId56" display="https://podminky.urs.cz/item/CS_URS_2024_02/899103112"/>
    <hyperlink ref="F340" r:id="rId57" display="https://podminky.urs.cz/item/CS_URS_2024_02/899722113"/>
    <hyperlink ref="F343" r:id="rId58" display="https://podminky.urs.cz/item/CS_URS_2024_02/919726122"/>
    <hyperlink ref="F350" r:id="rId59" display="https://podminky.urs.cz/item/CS_URS_2024_02/977151128"/>
    <hyperlink ref="F353" r:id="rId60" display="https://podminky.urs.cz/item/CS_URS_2024_02/998276101"/>
    <hyperlink ref="F357" r:id="rId61" display="https://podminky.urs.cz/item/CS_URS_2024_02/711132111"/>
    <hyperlink ref="F359" r:id="rId62" display="https://podminky.urs.cz/item/CS_URS_2024_02/711131111"/>
    <hyperlink ref="F366" r:id="rId63" display="https://podminky.urs.cz/item/CS_URS_2024_02/711413121"/>
    <hyperlink ref="F370" r:id="rId64" display="https://podminky.urs.cz/item/CS_URS_2024_02/998711101"/>
    <hyperlink ref="F373" r:id="rId65" display="https://podminky.urs.cz/item/CS_URS_2024_02/722110114"/>
    <hyperlink ref="F376" r:id="rId66" display="https://podminky.urs.cz/item/CS_URS_2024_02/722259107"/>
    <hyperlink ref="F378" r:id="rId67" display="https://podminky.urs.cz/item/CS_URS_2024_02/891246131"/>
    <hyperlink ref="F381" r:id="rId68" display="https://podminky.urs.cz/item/CS_URS_2024_02/998722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ZŠ F-M ul. J. Čapka 2555 - tělocvična ll.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875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25. 7. 2024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tr">
        <f>IF('Rekapitulace stavby'!AN10="","",'Rekapitulace stavby'!AN10)</f>
        <v/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tr">
        <f>IF('Rekapitulace stavby'!E11="","",'Rekapitulace stavby'!E11)</f>
        <v xml:space="preserve"> </v>
      </c>
      <c r="F15" s="41"/>
      <c r="G15" s="41"/>
      <c r="H15" s="41"/>
      <c r="I15" s="135" t="s">
        <v>27</v>
      </c>
      <c r="J15" s="139" t="str">
        <f>IF('Rekapitulace stavby'!AN11="","",'Rekapitulace stavby'!AN11)</f>
        <v/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28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27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30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31</v>
      </c>
      <c r="F21" s="41"/>
      <c r="G21" s="41"/>
      <c r="H21" s="41"/>
      <c r="I21" s="135" t="s">
        <v>27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33</v>
      </c>
      <c r="E23" s="41"/>
      <c r="F23" s="41"/>
      <c r="G23" s="41"/>
      <c r="H23" s="41"/>
      <c r="I23" s="135" t="s">
        <v>26</v>
      </c>
      <c r="J23" s="139" t="s">
        <v>34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27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ROUND((SUM(BE89:BE230)),  2)</f>
        <v>0</v>
      </c>
      <c r="G33" s="41"/>
      <c r="H33" s="41"/>
      <c r="I33" s="151">
        <v>0.20999999999999999</v>
      </c>
      <c r="J33" s="150">
        <f>ROUND(((SUM(BE89:BE230))*I33),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ROUND((SUM(BF89:BF230)),  2)</f>
        <v>0</v>
      </c>
      <c r="G34" s="41"/>
      <c r="H34" s="41"/>
      <c r="I34" s="151">
        <v>0.12</v>
      </c>
      <c r="J34" s="150">
        <f>ROUND(((SUM(BF89:BF230))*I34),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ROUND((SUM(BG89:BG230)),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ROUND((SUM(BH89:BH230)),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ROUND((SUM(BI89:BI230)),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ZŠ F-M ul. J. Čapka 2555 - tělocvična ll.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IO 04 - Oprava stávající přípojky vody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25. 7. 2024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>DK projekt s r.o., Ostrava-Muglinov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Kubalová J.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102</v>
      </c>
      <c r="E62" s="177"/>
      <c r="F62" s="177"/>
      <c r="G62" s="177"/>
      <c r="H62" s="177"/>
      <c r="I62" s="177"/>
      <c r="J62" s="178">
        <f>J152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103</v>
      </c>
      <c r="E63" s="177"/>
      <c r="F63" s="177"/>
      <c r="G63" s="177"/>
      <c r="H63" s="177"/>
      <c r="I63" s="177"/>
      <c r="J63" s="178">
        <f>J156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104</v>
      </c>
      <c r="E64" s="177"/>
      <c r="F64" s="177"/>
      <c r="G64" s="177"/>
      <c r="H64" s="177"/>
      <c r="I64" s="177"/>
      <c r="J64" s="178">
        <f>J204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105</v>
      </c>
      <c r="E65" s="177"/>
      <c r="F65" s="177"/>
      <c r="G65" s="177"/>
      <c r="H65" s="177"/>
      <c r="I65" s="177"/>
      <c r="J65" s="178">
        <f>J208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403</v>
      </c>
      <c r="E66" s="171"/>
      <c r="F66" s="171"/>
      <c r="G66" s="171"/>
      <c r="H66" s="171"/>
      <c r="I66" s="171"/>
      <c r="J66" s="172">
        <f>J211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405</v>
      </c>
      <c r="E67" s="177"/>
      <c r="F67" s="177"/>
      <c r="G67" s="177"/>
      <c r="H67" s="177"/>
      <c r="I67" s="177"/>
      <c r="J67" s="178">
        <f>J212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876</v>
      </c>
      <c r="E68" s="171"/>
      <c r="F68" s="171"/>
      <c r="G68" s="171"/>
      <c r="H68" s="171"/>
      <c r="I68" s="171"/>
      <c r="J68" s="172">
        <f>J217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877</v>
      </c>
      <c r="E69" s="177"/>
      <c r="F69" s="177"/>
      <c r="G69" s="177"/>
      <c r="H69" s="177"/>
      <c r="I69" s="177"/>
      <c r="J69" s="178">
        <f>J218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106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ZŠ F-M ul. J. Čapka 2555 - tělocvična ll.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93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IO 04 - Oprava stávající přípojky vody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 xml:space="preserve"> </v>
      </c>
      <c r="G83" s="43"/>
      <c r="H83" s="43"/>
      <c r="I83" s="35" t="s">
        <v>23</v>
      </c>
      <c r="J83" s="75" t="str">
        <f>IF(J12="","",J12)</f>
        <v>25. 7. 2024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E15</f>
        <v xml:space="preserve"> </v>
      </c>
      <c r="G85" s="43"/>
      <c r="H85" s="43"/>
      <c r="I85" s="35" t="s">
        <v>30</v>
      </c>
      <c r="J85" s="39" t="str">
        <f>E21</f>
        <v>DK projekt s r.o., Ostrava-Muglinov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28</v>
      </c>
      <c r="D86" s="43"/>
      <c r="E86" s="43"/>
      <c r="F86" s="30" t="str">
        <f>IF(E18="","",E18)</f>
        <v>Vyplň údaj</v>
      </c>
      <c r="G86" s="43"/>
      <c r="H86" s="43"/>
      <c r="I86" s="35" t="s">
        <v>33</v>
      </c>
      <c r="J86" s="39" t="str">
        <f>E24</f>
        <v>Kubalová J.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107</v>
      </c>
      <c r="D88" s="183" t="s">
        <v>57</v>
      </c>
      <c r="E88" s="183" t="s">
        <v>53</v>
      </c>
      <c r="F88" s="183" t="s">
        <v>54</v>
      </c>
      <c r="G88" s="183" t="s">
        <v>108</v>
      </c>
      <c r="H88" s="183" t="s">
        <v>109</v>
      </c>
      <c r="I88" s="183" t="s">
        <v>110</v>
      </c>
      <c r="J88" s="184" t="s">
        <v>97</v>
      </c>
      <c r="K88" s="185" t="s">
        <v>111</v>
      </c>
      <c r="L88" s="186"/>
      <c r="M88" s="95" t="s">
        <v>19</v>
      </c>
      <c r="N88" s="96" t="s">
        <v>42</v>
      </c>
      <c r="O88" s="96" t="s">
        <v>112</v>
      </c>
      <c r="P88" s="96" t="s">
        <v>113</v>
      </c>
      <c r="Q88" s="96" t="s">
        <v>114</v>
      </c>
      <c r="R88" s="96" t="s">
        <v>115</v>
      </c>
      <c r="S88" s="96" t="s">
        <v>116</v>
      </c>
      <c r="T88" s="97" t="s">
        <v>117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118</v>
      </c>
      <c r="D89" s="43"/>
      <c r="E89" s="43"/>
      <c r="F89" s="43"/>
      <c r="G89" s="43"/>
      <c r="H89" s="43"/>
      <c r="I89" s="43"/>
      <c r="J89" s="187">
        <f>BK89</f>
        <v>0</v>
      </c>
      <c r="K89" s="43"/>
      <c r="L89" s="47"/>
      <c r="M89" s="98"/>
      <c r="N89" s="188"/>
      <c r="O89" s="99"/>
      <c r="P89" s="189">
        <f>P90+P211+P217</f>
        <v>0</v>
      </c>
      <c r="Q89" s="99"/>
      <c r="R89" s="189">
        <f>R90+R211+R217</f>
        <v>28.721823199999999</v>
      </c>
      <c r="S89" s="99"/>
      <c r="T89" s="190">
        <f>T90+T211+T217</f>
        <v>0.090200000000000002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98</v>
      </c>
      <c r="BK89" s="191">
        <f>BK90+BK211+BK217</f>
        <v>0</v>
      </c>
    </row>
    <row r="90" s="12" customFormat="1" ht="25.92" customHeight="1">
      <c r="A90" s="12"/>
      <c r="B90" s="192"/>
      <c r="C90" s="193"/>
      <c r="D90" s="194" t="s">
        <v>71</v>
      </c>
      <c r="E90" s="195" t="s">
        <v>119</v>
      </c>
      <c r="F90" s="195" t="s">
        <v>120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P91+P152+P156+P204+P208</f>
        <v>0</v>
      </c>
      <c r="Q90" s="200"/>
      <c r="R90" s="201">
        <f>R91+R152+R156+R204+R208</f>
        <v>28.6936432</v>
      </c>
      <c r="S90" s="200"/>
      <c r="T90" s="202">
        <f>T91+T152+T156+T204+T208</f>
        <v>0.090200000000000002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80</v>
      </c>
      <c r="AT90" s="204" t="s">
        <v>71</v>
      </c>
      <c r="AU90" s="204" t="s">
        <v>72</v>
      </c>
      <c r="AY90" s="203" t="s">
        <v>121</v>
      </c>
      <c r="BK90" s="205">
        <f>BK91+BK152+BK156+BK204+BK208</f>
        <v>0</v>
      </c>
    </row>
    <row r="91" s="12" customFormat="1" ht="22.8" customHeight="1">
      <c r="A91" s="12"/>
      <c r="B91" s="192"/>
      <c r="C91" s="193"/>
      <c r="D91" s="194" t="s">
        <v>71</v>
      </c>
      <c r="E91" s="206" t="s">
        <v>80</v>
      </c>
      <c r="F91" s="206" t="s">
        <v>122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SUM(P92:P151)</f>
        <v>0</v>
      </c>
      <c r="Q91" s="200"/>
      <c r="R91" s="201">
        <f>SUM(R92:R151)</f>
        <v>26.987448000000001</v>
      </c>
      <c r="S91" s="200"/>
      <c r="T91" s="202">
        <f>SUM(T92:T151)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80</v>
      </c>
      <c r="AT91" s="204" t="s">
        <v>71</v>
      </c>
      <c r="AU91" s="204" t="s">
        <v>80</v>
      </c>
      <c r="AY91" s="203" t="s">
        <v>121</v>
      </c>
      <c r="BK91" s="205">
        <f>SUM(BK92:BK151)</f>
        <v>0</v>
      </c>
    </row>
    <row r="92" s="2" customFormat="1" ht="49.05" customHeight="1">
      <c r="A92" s="41"/>
      <c r="B92" s="42"/>
      <c r="C92" s="208" t="s">
        <v>80</v>
      </c>
      <c r="D92" s="208" t="s">
        <v>123</v>
      </c>
      <c r="E92" s="209" t="s">
        <v>878</v>
      </c>
      <c r="F92" s="210" t="s">
        <v>879</v>
      </c>
      <c r="G92" s="211" t="s">
        <v>126</v>
      </c>
      <c r="H92" s="212">
        <v>1.6000000000000001</v>
      </c>
      <c r="I92" s="213"/>
      <c r="J92" s="214">
        <f>ROUND(I92*H92,2)</f>
        <v>0</v>
      </c>
      <c r="K92" s="215"/>
      <c r="L92" s="47"/>
      <c r="M92" s="216" t="s">
        <v>19</v>
      </c>
      <c r="N92" s="217" t="s">
        <v>43</v>
      </c>
      <c r="O92" s="87"/>
      <c r="P92" s="218">
        <f>O92*H92</f>
        <v>0</v>
      </c>
      <c r="Q92" s="218">
        <v>0.0086800000000000002</v>
      </c>
      <c r="R92" s="218">
        <f>Q92*H92</f>
        <v>0.013888000000000001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127</v>
      </c>
      <c r="AT92" s="220" t="s">
        <v>123</v>
      </c>
      <c r="AU92" s="220" t="s">
        <v>82</v>
      </c>
      <c r="AY92" s="20" t="s">
        <v>121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80</v>
      </c>
      <c r="BK92" s="221">
        <f>ROUND(I92*H92,2)</f>
        <v>0</v>
      </c>
      <c r="BL92" s="20" t="s">
        <v>127</v>
      </c>
      <c r="BM92" s="220" t="s">
        <v>880</v>
      </c>
    </row>
    <row r="93" s="2" customFormat="1">
      <c r="A93" s="41"/>
      <c r="B93" s="42"/>
      <c r="C93" s="43"/>
      <c r="D93" s="222" t="s">
        <v>129</v>
      </c>
      <c r="E93" s="43"/>
      <c r="F93" s="223" t="s">
        <v>881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129</v>
      </c>
      <c r="AU93" s="20" t="s">
        <v>82</v>
      </c>
    </row>
    <row r="94" s="2" customFormat="1" ht="49.05" customHeight="1">
      <c r="A94" s="41"/>
      <c r="B94" s="42"/>
      <c r="C94" s="208" t="s">
        <v>82</v>
      </c>
      <c r="D94" s="208" t="s">
        <v>123</v>
      </c>
      <c r="E94" s="209" t="s">
        <v>124</v>
      </c>
      <c r="F94" s="210" t="s">
        <v>125</v>
      </c>
      <c r="G94" s="211" t="s">
        <v>126</v>
      </c>
      <c r="H94" s="212">
        <v>2.3999999999999999</v>
      </c>
      <c r="I94" s="213"/>
      <c r="J94" s="214">
        <f>ROUND(I94*H94,2)</f>
        <v>0</v>
      </c>
      <c r="K94" s="215"/>
      <c r="L94" s="47"/>
      <c r="M94" s="216" t="s">
        <v>19</v>
      </c>
      <c r="N94" s="217" t="s">
        <v>43</v>
      </c>
      <c r="O94" s="87"/>
      <c r="P94" s="218">
        <f>O94*H94</f>
        <v>0</v>
      </c>
      <c r="Q94" s="218">
        <v>0.036900000000000002</v>
      </c>
      <c r="R94" s="218">
        <f>Q94*H94</f>
        <v>0.08856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127</v>
      </c>
      <c r="AT94" s="220" t="s">
        <v>123</v>
      </c>
      <c r="AU94" s="220" t="s">
        <v>82</v>
      </c>
      <c r="AY94" s="20" t="s">
        <v>121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80</v>
      </c>
      <c r="BK94" s="221">
        <f>ROUND(I94*H94,2)</f>
        <v>0</v>
      </c>
      <c r="BL94" s="20" t="s">
        <v>127</v>
      </c>
      <c r="BM94" s="220" t="s">
        <v>882</v>
      </c>
    </row>
    <row r="95" s="2" customFormat="1">
      <c r="A95" s="41"/>
      <c r="B95" s="42"/>
      <c r="C95" s="43"/>
      <c r="D95" s="222" t="s">
        <v>129</v>
      </c>
      <c r="E95" s="43"/>
      <c r="F95" s="223" t="s">
        <v>130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129</v>
      </c>
      <c r="AU95" s="20" t="s">
        <v>82</v>
      </c>
    </row>
    <row r="96" s="2" customFormat="1" ht="16.5" customHeight="1">
      <c r="A96" s="41"/>
      <c r="B96" s="42"/>
      <c r="C96" s="208" t="s">
        <v>136</v>
      </c>
      <c r="D96" s="208" t="s">
        <v>123</v>
      </c>
      <c r="E96" s="209" t="s">
        <v>417</v>
      </c>
      <c r="F96" s="210" t="s">
        <v>418</v>
      </c>
      <c r="G96" s="211" t="s">
        <v>133</v>
      </c>
      <c r="H96" s="212">
        <v>250</v>
      </c>
      <c r="I96" s="213"/>
      <c r="J96" s="214">
        <f>ROUND(I96*H96,2)</f>
        <v>0</v>
      </c>
      <c r="K96" s="215"/>
      <c r="L96" s="47"/>
      <c r="M96" s="216" t="s">
        <v>19</v>
      </c>
      <c r="N96" s="217" t="s">
        <v>43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127</v>
      </c>
      <c r="AT96" s="220" t="s">
        <v>123</v>
      </c>
      <c r="AU96" s="220" t="s">
        <v>82</v>
      </c>
      <c r="AY96" s="20" t="s">
        <v>121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80</v>
      </c>
      <c r="BK96" s="221">
        <f>ROUND(I96*H96,2)</f>
        <v>0</v>
      </c>
      <c r="BL96" s="20" t="s">
        <v>127</v>
      </c>
      <c r="BM96" s="220" t="s">
        <v>883</v>
      </c>
    </row>
    <row r="97" s="2" customFormat="1">
      <c r="A97" s="41"/>
      <c r="B97" s="42"/>
      <c r="C97" s="43"/>
      <c r="D97" s="222" t="s">
        <v>129</v>
      </c>
      <c r="E97" s="43"/>
      <c r="F97" s="223" t="s">
        <v>420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129</v>
      </c>
      <c r="AU97" s="20" t="s">
        <v>82</v>
      </c>
    </row>
    <row r="98" s="2" customFormat="1" ht="24.15" customHeight="1">
      <c r="A98" s="41"/>
      <c r="B98" s="42"/>
      <c r="C98" s="208" t="s">
        <v>127</v>
      </c>
      <c r="D98" s="208" t="s">
        <v>123</v>
      </c>
      <c r="E98" s="209" t="s">
        <v>884</v>
      </c>
      <c r="F98" s="210" t="s">
        <v>885</v>
      </c>
      <c r="G98" s="211" t="s">
        <v>139</v>
      </c>
      <c r="H98" s="212">
        <v>6.4400000000000004</v>
      </c>
      <c r="I98" s="213"/>
      <c r="J98" s="214">
        <f>ROUND(I98*H98,2)</f>
        <v>0</v>
      </c>
      <c r="K98" s="215"/>
      <c r="L98" s="47"/>
      <c r="M98" s="216" t="s">
        <v>19</v>
      </c>
      <c r="N98" s="217" t="s">
        <v>43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127</v>
      </c>
      <c r="AT98" s="220" t="s">
        <v>123</v>
      </c>
      <c r="AU98" s="220" t="s">
        <v>82</v>
      </c>
      <c r="AY98" s="20" t="s">
        <v>121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80</v>
      </c>
      <c r="BK98" s="221">
        <f>ROUND(I98*H98,2)</f>
        <v>0</v>
      </c>
      <c r="BL98" s="20" t="s">
        <v>127</v>
      </c>
      <c r="BM98" s="220" t="s">
        <v>886</v>
      </c>
    </row>
    <row r="99" s="2" customFormat="1">
      <c r="A99" s="41"/>
      <c r="B99" s="42"/>
      <c r="C99" s="43"/>
      <c r="D99" s="222" t="s">
        <v>129</v>
      </c>
      <c r="E99" s="43"/>
      <c r="F99" s="223" t="s">
        <v>887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129</v>
      </c>
      <c r="AU99" s="20" t="s">
        <v>82</v>
      </c>
    </row>
    <row r="100" s="15" customFormat="1">
      <c r="A100" s="15"/>
      <c r="B100" s="250"/>
      <c r="C100" s="251"/>
      <c r="D100" s="229" t="s">
        <v>142</v>
      </c>
      <c r="E100" s="252" t="s">
        <v>19</v>
      </c>
      <c r="F100" s="253" t="s">
        <v>888</v>
      </c>
      <c r="G100" s="251"/>
      <c r="H100" s="252" t="s">
        <v>19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9" t="s">
        <v>142</v>
      </c>
      <c r="AU100" s="259" t="s">
        <v>82</v>
      </c>
      <c r="AV100" s="15" t="s">
        <v>80</v>
      </c>
      <c r="AW100" s="15" t="s">
        <v>32</v>
      </c>
      <c r="AX100" s="15" t="s">
        <v>72</v>
      </c>
      <c r="AY100" s="259" t="s">
        <v>121</v>
      </c>
    </row>
    <row r="101" s="13" customFormat="1">
      <c r="A101" s="13"/>
      <c r="B101" s="227"/>
      <c r="C101" s="228"/>
      <c r="D101" s="229" t="s">
        <v>142</v>
      </c>
      <c r="E101" s="230" t="s">
        <v>19</v>
      </c>
      <c r="F101" s="231" t="s">
        <v>889</v>
      </c>
      <c r="G101" s="228"/>
      <c r="H101" s="232">
        <v>3.6000000000000001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142</v>
      </c>
      <c r="AU101" s="238" t="s">
        <v>82</v>
      </c>
      <c r="AV101" s="13" t="s">
        <v>82</v>
      </c>
      <c r="AW101" s="13" t="s">
        <v>32</v>
      </c>
      <c r="AX101" s="13" t="s">
        <v>72</v>
      </c>
      <c r="AY101" s="238" t="s">
        <v>121</v>
      </c>
    </row>
    <row r="102" s="13" customFormat="1">
      <c r="A102" s="13"/>
      <c r="B102" s="227"/>
      <c r="C102" s="228"/>
      <c r="D102" s="229" t="s">
        <v>142</v>
      </c>
      <c r="E102" s="230" t="s">
        <v>19</v>
      </c>
      <c r="F102" s="231" t="s">
        <v>890</v>
      </c>
      <c r="G102" s="228"/>
      <c r="H102" s="232">
        <v>0.59999999999999998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142</v>
      </c>
      <c r="AU102" s="238" t="s">
        <v>82</v>
      </c>
      <c r="AV102" s="13" t="s">
        <v>82</v>
      </c>
      <c r="AW102" s="13" t="s">
        <v>32</v>
      </c>
      <c r="AX102" s="13" t="s">
        <v>72</v>
      </c>
      <c r="AY102" s="238" t="s">
        <v>121</v>
      </c>
    </row>
    <row r="103" s="15" customFormat="1">
      <c r="A103" s="15"/>
      <c r="B103" s="250"/>
      <c r="C103" s="251"/>
      <c r="D103" s="229" t="s">
        <v>142</v>
      </c>
      <c r="E103" s="252" t="s">
        <v>19</v>
      </c>
      <c r="F103" s="253" t="s">
        <v>891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9" t="s">
        <v>142</v>
      </c>
      <c r="AU103" s="259" t="s">
        <v>82</v>
      </c>
      <c r="AV103" s="15" t="s">
        <v>80</v>
      </c>
      <c r="AW103" s="15" t="s">
        <v>32</v>
      </c>
      <c r="AX103" s="15" t="s">
        <v>72</v>
      </c>
      <c r="AY103" s="259" t="s">
        <v>121</v>
      </c>
    </row>
    <row r="104" s="13" customFormat="1">
      <c r="A104" s="13"/>
      <c r="B104" s="227"/>
      <c r="C104" s="228"/>
      <c r="D104" s="229" t="s">
        <v>142</v>
      </c>
      <c r="E104" s="230" t="s">
        <v>19</v>
      </c>
      <c r="F104" s="231" t="s">
        <v>892</v>
      </c>
      <c r="G104" s="228"/>
      <c r="H104" s="232">
        <v>2.2400000000000002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142</v>
      </c>
      <c r="AU104" s="238" t="s">
        <v>82</v>
      </c>
      <c r="AV104" s="13" t="s">
        <v>82</v>
      </c>
      <c r="AW104" s="13" t="s">
        <v>32</v>
      </c>
      <c r="AX104" s="13" t="s">
        <v>72</v>
      </c>
      <c r="AY104" s="238" t="s">
        <v>121</v>
      </c>
    </row>
    <row r="105" s="14" customFormat="1">
      <c r="A105" s="14"/>
      <c r="B105" s="239"/>
      <c r="C105" s="240"/>
      <c r="D105" s="229" t="s">
        <v>142</v>
      </c>
      <c r="E105" s="241" t="s">
        <v>19</v>
      </c>
      <c r="F105" s="242" t="s">
        <v>144</v>
      </c>
      <c r="G105" s="240"/>
      <c r="H105" s="243">
        <v>6.4400000000000004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142</v>
      </c>
      <c r="AU105" s="249" t="s">
        <v>82</v>
      </c>
      <c r="AV105" s="14" t="s">
        <v>127</v>
      </c>
      <c r="AW105" s="14" t="s">
        <v>32</v>
      </c>
      <c r="AX105" s="14" t="s">
        <v>80</v>
      </c>
      <c r="AY105" s="249" t="s">
        <v>121</v>
      </c>
    </row>
    <row r="106" s="2" customFormat="1" ht="24.15" customHeight="1">
      <c r="A106" s="41"/>
      <c r="B106" s="42"/>
      <c r="C106" s="208" t="s">
        <v>151</v>
      </c>
      <c r="D106" s="208" t="s">
        <v>123</v>
      </c>
      <c r="E106" s="209" t="s">
        <v>893</v>
      </c>
      <c r="F106" s="210" t="s">
        <v>894</v>
      </c>
      <c r="G106" s="211" t="s">
        <v>139</v>
      </c>
      <c r="H106" s="212">
        <v>43.335999999999999</v>
      </c>
      <c r="I106" s="213"/>
      <c r="J106" s="214">
        <f>ROUND(I106*H106,2)</f>
        <v>0</v>
      </c>
      <c r="K106" s="215"/>
      <c r="L106" s="47"/>
      <c r="M106" s="216" t="s">
        <v>19</v>
      </c>
      <c r="N106" s="217" t="s">
        <v>43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127</v>
      </c>
      <c r="AT106" s="220" t="s">
        <v>123</v>
      </c>
      <c r="AU106" s="220" t="s">
        <v>82</v>
      </c>
      <c r="AY106" s="20" t="s">
        <v>121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80</v>
      </c>
      <c r="BK106" s="221">
        <f>ROUND(I106*H106,2)</f>
        <v>0</v>
      </c>
      <c r="BL106" s="20" t="s">
        <v>127</v>
      </c>
      <c r="BM106" s="220" t="s">
        <v>895</v>
      </c>
    </row>
    <row r="107" s="2" customFormat="1">
      <c r="A107" s="41"/>
      <c r="B107" s="42"/>
      <c r="C107" s="43"/>
      <c r="D107" s="222" t="s">
        <v>129</v>
      </c>
      <c r="E107" s="43"/>
      <c r="F107" s="223" t="s">
        <v>896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129</v>
      </c>
      <c r="AU107" s="20" t="s">
        <v>82</v>
      </c>
    </row>
    <row r="108" s="13" customFormat="1">
      <c r="A108" s="13"/>
      <c r="B108" s="227"/>
      <c r="C108" s="228"/>
      <c r="D108" s="229" t="s">
        <v>142</v>
      </c>
      <c r="E108" s="230" t="s">
        <v>19</v>
      </c>
      <c r="F108" s="231" t="s">
        <v>897</v>
      </c>
      <c r="G108" s="228"/>
      <c r="H108" s="232">
        <v>49.776000000000003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142</v>
      </c>
      <c r="AU108" s="238" t="s">
        <v>82</v>
      </c>
      <c r="AV108" s="13" t="s">
        <v>82</v>
      </c>
      <c r="AW108" s="13" t="s">
        <v>32</v>
      </c>
      <c r="AX108" s="13" t="s">
        <v>72</v>
      </c>
      <c r="AY108" s="238" t="s">
        <v>121</v>
      </c>
    </row>
    <row r="109" s="13" customFormat="1">
      <c r="A109" s="13"/>
      <c r="B109" s="227"/>
      <c r="C109" s="228"/>
      <c r="D109" s="229" t="s">
        <v>142</v>
      </c>
      <c r="E109" s="230" t="s">
        <v>19</v>
      </c>
      <c r="F109" s="231" t="s">
        <v>898</v>
      </c>
      <c r="G109" s="228"/>
      <c r="H109" s="232">
        <v>-6.4400000000000004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142</v>
      </c>
      <c r="AU109" s="238" t="s">
        <v>82</v>
      </c>
      <c r="AV109" s="13" t="s">
        <v>82</v>
      </c>
      <c r="AW109" s="13" t="s">
        <v>32</v>
      </c>
      <c r="AX109" s="13" t="s">
        <v>72</v>
      </c>
      <c r="AY109" s="238" t="s">
        <v>121</v>
      </c>
    </row>
    <row r="110" s="14" customFormat="1">
      <c r="A110" s="14"/>
      <c r="B110" s="239"/>
      <c r="C110" s="240"/>
      <c r="D110" s="229" t="s">
        <v>142</v>
      </c>
      <c r="E110" s="241" t="s">
        <v>19</v>
      </c>
      <c r="F110" s="242" t="s">
        <v>144</v>
      </c>
      <c r="G110" s="240"/>
      <c r="H110" s="243">
        <v>43.335999999999999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142</v>
      </c>
      <c r="AU110" s="249" t="s">
        <v>82</v>
      </c>
      <c r="AV110" s="14" t="s">
        <v>127</v>
      </c>
      <c r="AW110" s="14" t="s">
        <v>32</v>
      </c>
      <c r="AX110" s="14" t="s">
        <v>80</v>
      </c>
      <c r="AY110" s="249" t="s">
        <v>121</v>
      </c>
    </row>
    <row r="111" s="2" customFormat="1" ht="24.15" customHeight="1">
      <c r="A111" s="41"/>
      <c r="B111" s="42"/>
      <c r="C111" s="208" t="s">
        <v>158</v>
      </c>
      <c r="D111" s="208" t="s">
        <v>123</v>
      </c>
      <c r="E111" s="209" t="s">
        <v>899</v>
      </c>
      <c r="F111" s="210" t="s">
        <v>900</v>
      </c>
      <c r="G111" s="211" t="s">
        <v>139</v>
      </c>
      <c r="H111" s="212">
        <v>6.4400000000000004</v>
      </c>
      <c r="I111" s="213"/>
      <c r="J111" s="214">
        <f>ROUND(I111*H111,2)</f>
        <v>0</v>
      </c>
      <c r="K111" s="215"/>
      <c r="L111" s="47"/>
      <c r="M111" s="216" t="s">
        <v>19</v>
      </c>
      <c r="N111" s="217" t="s">
        <v>43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127</v>
      </c>
      <c r="AT111" s="220" t="s">
        <v>123</v>
      </c>
      <c r="AU111" s="220" t="s">
        <v>82</v>
      </c>
      <c r="AY111" s="20" t="s">
        <v>121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80</v>
      </c>
      <c r="BK111" s="221">
        <f>ROUND(I111*H111,2)</f>
        <v>0</v>
      </c>
      <c r="BL111" s="20" t="s">
        <v>127</v>
      </c>
      <c r="BM111" s="220" t="s">
        <v>901</v>
      </c>
    </row>
    <row r="112" s="2" customFormat="1">
      <c r="A112" s="41"/>
      <c r="B112" s="42"/>
      <c r="C112" s="43"/>
      <c r="D112" s="222" t="s">
        <v>129</v>
      </c>
      <c r="E112" s="43"/>
      <c r="F112" s="223" t="s">
        <v>902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129</v>
      </c>
      <c r="AU112" s="20" t="s">
        <v>82</v>
      </c>
    </row>
    <row r="113" s="2" customFormat="1" ht="21.75" customHeight="1">
      <c r="A113" s="41"/>
      <c r="B113" s="42"/>
      <c r="C113" s="208" t="s">
        <v>164</v>
      </c>
      <c r="D113" s="208" t="s">
        <v>123</v>
      </c>
      <c r="E113" s="209" t="s">
        <v>903</v>
      </c>
      <c r="F113" s="210" t="s">
        <v>904</v>
      </c>
      <c r="G113" s="211" t="s">
        <v>139</v>
      </c>
      <c r="H113" s="212">
        <v>1.6000000000000001</v>
      </c>
      <c r="I113" s="213"/>
      <c r="J113" s="214">
        <f>ROUND(I113*H113,2)</f>
        <v>0</v>
      </c>
      <c r="K113" s="215"/>
      <c r="L113" s="47"/>
      <c r="M113" s="216" t="s">
        <v>19</v>
      </c>
      <c r="N113" s="217" t="s">
        <v>43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127</v>
      </c>
      <c r="AT113" s="220" t="s">
        <v>123</v>
      </c>
      <c r="AU113" s="220" t="s">
        <v>82</v>
      </c>
      <c r="AY113" s="20" t="s">
        <v>121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80</v>
      </c>
      <c r="BK113" s="221">
        <f>ROUND(I113*H113,2)</f>
        <v>0</v>
      </c>
      <c r="BL113" s="20" t="s">
        <v>127</v>
      </c>
      <c r="BM113" s="220" t="s">
        <v>905</v>
      </c>
    </row>
    <row r="114" s="2" customFormat="1">
      <c r="A114" s="41"/>
      <c r="B114" s="42"/>
      <c r="C114" s="43"/>
      <c r="D114" s="222" t="s">
        <v>129</v>
      </c>
      <c r="E114" s="43"/>
      <c r="F114" s="223" t="s">
        <v>906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129</v>
      </c>
      <c r="AU114" s="20" t="s">
        <v>82</v>
      </c>
    </row>
    <row r="115" s="13" customFormat="1">
      <c r="A115" s="13"/>
      <c r="B115" s="227"/>
      <c r="C115" s="228"/>
      <c r="D115" s="229" t="s">
        <v>142</v>
      </c>
      <c r="E115" s="230" t="s">
        <v>19</v>
      </c>
      <c r="F115" s="231" t="s">
        <v>907</v>
      </c>
      <c r="G115" s="228"/>
      <c r="H115" s="232">
        <v>1.6000000000000001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142</v>
      </c>
      <c r="AU115" s="238" t="s">
        <v>82</v>
      </c>
      <c r="AV115" s="13" t="s">
        <v>82</v>
      </c>
      <c r="AW115" s="13" t="s">
        <v>32</v>
      </c>
      <c r="AX115" s="13" t="s">
        <v>80</v>
      </c>
      <c r="AY115" s="238" t="s">
        <v>121</v>
      </c>
    </row>
    <row r="116" s="2" customFormat="1" ht="16.5" customHeight="1">
      <c r="A116" s="41"/>
      <c r="B116" s="42"/>
      <c r="C116" s="208" t="s">
        <v>169</v>
      </c>
      <c r="D116" s="208" t="s">
        <v>123</v>
      </c>
      <c r="E116" s="209" t="s">
        <v>908</v>
      </c>
      <c r="F116" s="210" t="s">
        <v>909</v>
      </c>
      <c r="G116" s="211" t="s">
        <v>139</v>
      </c>
      <c r="H116" s="212">
        <v>0.20000000000000001</v>
      </c>
      <c r="I116" s="213"/>
      <c r="J116" s="214">
        <f>ROUND(I116*H116,2)</f>
        <v>0</v>
      </c>
      <c r="K116" s="215"/>
      <c r="L116" s="47"/>
      <c r="M116" s="216" t="s">
        <v>19</v>
      </c>
      <c r="N116" s="217" t="s">
        <v>43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127</v>
      </c>
      <c r="AT116" s="220" t="s">
        <v>123</v>
      </c>
      <c r="AU116" s="220" t="s">
        <v>82</v>
      </c>
      <c r="AY116" s="20" t="s">
        <v>121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80</v>
      </c>
      <c r="BK116" s="221">
        <f>ROUND(I116*H116,2)</f>
        <v>0</v>
      </c>
      <c r="BL116" s="20" t="s">
        <v>127</v>
      </c>
      <c r="BM116" s="220" t="s">
        <v>910</v>
      </c>
    </row>
    <row r="117" s="2" customFormat="1">
      <c r="A117" s="41"/>
      <c r="B117" s="42"/>
      <c r="C117" s="43"/>
      <c r="D117" s="222" t="s">
        <v>129</v>
      </c>
      <c r="E117" s="43"/>
      <c r="F117" s="223" t="s">
        <v>911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129</v>
      </c>
      <c r="AU117" s="20" t="s">
        <v>82</v>
      </c>
    </row>
    <row r="118" s="2" customFormat="1" ht="33" customHeight="1">
      <c r="A118" s="41"/>
      <c r="B118" s="42"/>
      <c r="C118" s="208" t="s">
        <v>175</v>
      </c>
      <c r="D118" s="208" t="s">
        <v>123</v>
      </c>
      <c r="E118" s="209" t="s">
        <v>912</v>
      </c>
      <c r="F118" s="210" t="s">
        <v>913</v>
      </c>
      <c r="G118" s="211" t="s">
        <v>139</v>
      </c>
      <c r="H118" s="212">
        <v>1.8</v>
      </c>
      <c r="I118" s="213"/>
      <c r="J118" s="214">
        <f>ROUND(I118*H118,2)</f>
        <v>0</v>
      </c>
      <c r="K118" s="215"/>
      <c r="L118" s="47"/>
      <c r="M118" s="216" t="s">
        <v>19</v>
      </c>
      <c r="N118" s="217" t="s">
        <v>43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127</v>
      </c>
      <c r="AT118" s="220" t="s">
        <v>123</v>
      </c>
      <c r="AU118" s="220" t="s">
        <v>82</v>
      </c>
      <c r="AY118" s="20" t="s">
        <v>121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80</v>
      </c>
      <c r="BK118" s="221">
        <f>ROUND(I118*H118,2)</f>
        <v>0</v>
      </c>
      <c r="BL118" s="20" t="s">
        <v>127</v>
      </c>
      <c r="BM118" s="220" t="s">
        <v>914</v>
      </c>
    </row>
    <row r="119" s="2" customFormat="1">
      <c r="A119" s="41"/>
      <c r="B119" s="42"/>
      <c r="C119" s="43"/>
      <c r="D119" s="222" t="s">
        <v>129</v>
      </c>
      <c r="E119" s="43"/>
      <c r="F119" s="223" t="s">
        <v>915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129</v>
      </c>
      <c r="AU119" s="20" t="s">
        <v>82</v>
      </c>
    </row>
    <row r="120" s="2" customFormat="1" ht="33" customHeight="1">
      <c r="A120" s="41"/>
      <c r="B120" s="42"/>
      <c r="C120" s="208" t="s">
        <v>182</v>
      </c>
      <c r="D120" s="208" t="s">
        <v>123</v>
      </c>
      <c r="E120" s="209" t="s">
        <v>916</v>
      </c>
      <c r="F120" s="210" t="s">
        <v>917</v>
      </c>
      <c r="G120" s="211" t="s">
        <v>139</v>
      </c>
      <c r="H120" s="212">
        <v>3.6000000000000001</v>
      </c>
      <c r="I120" s="213"/>
      <c r="J120" s="214">
        <f>ROUND(I120*H120,2)</f>
        <v>0</v>
      </c>
      <c r="K120" s="215"/>
      <c r="L120" s="47"/>
      <c r="M120" s="216" t="s">
        <v>19</v>
      </c>
      <c r="N120" s="217" t="s">
        <v>43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127</v>
      </c>
      <c r="AT120" s="220" t="s">
        <v>123</v>
      </c>
      <c r="AU120" s="220" t="s">
        <v>82</v>
      </c>
      <c r="AY120" s="20" t="s">
        <v>121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80</v>
      </c>
      <c r="BK120" s="221">
        <f>ROUND(I120*H120,2)</f>
        <v>0</v>
      </c>
      <c r="BL120" s="20" t="s">
        <v>127</v>
      </c>
      <c r="BM120" s="220" t="s">
        <v>918</v>
      </c>
    </row>
    <row r="121" s="2" customFormat="1">
      <c r="A121" s="41"/>
      <c r="B121" s="42"/>
      <c r="C121" s="43"/>
      <c r="D121" s="222" t="s">
        <v>129</v>
      </c>
      <c r="E121" s="43"/>
      <c r="F121" s="223" t="s">
        <v>919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129</v>
      </c>
      <c r="AU121" s="20" t="s">
        <v>82</v>
      </c>
    </row>
    <row r="122" s="15" customFormat="1">
      <c r="A122" s="15"/>
      <c r="B122" s="250"/>
      <c r="C122" s="251"/>
      <c r="D122" s="229" t="s">
        <v>142</v>
      </c>
      <c r="E122" s="252" t="s">
        <v>19</v>
      </c>
      <c r="F122" s="253" t="s">
        <v>920</v>
      </c>
      <c r="G122" s="251"/>
      <c r="H122" s="252" t="s">
        <v>19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142</v>
      </c>
      <c r="AU122" s="259" t="s">
        <v>82</v>
      </c>
      <c r="AV122" s="15" t="s">
        <v>80</v>
      </c>
      <c r="AW122" s="15" t="s">
        <v>32</v>
      </c>
      <c r="AX122" s="15" t="s">
        <v>72</v>
      </c>
      <c r="AY122" s="259" t="s">
        <v>121</v>
      </c>
    </row>
    <row r="123" s="13" customFormat="1">
      <c r="A123" s="13"/>
      <c r="B123" s="227"/>
      <c r="C123" s="228"/>
      <c r="D123" s="229" t="s">
        <v>142</v>
      </c>
      <c r="E123" s="230" t="s">
        <v>19</v>
      </c>
      <c r="F123" s="231" t="s">
        <v>921</v>
      </c>
      <c r="G123" s="228"/>
      <c r="H123" s="232">
        <v>3.6000000000000001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142</v>
      </c>
      <c r="AU123" s="238" t="s">
        <v>82</v>
      </c>
      <c r="AV123" s="13" t="s">
        <v>82</v>
      </c>
      <c r="AW123" s="13" t="s">
        <v>32</v>
      </c>
      <c r="AX123" s="13" t="s">
        <v>80</v>
      </c>
      <c r="AY123" s="238" t="s">
        <v>121</v>
      </c>
    </row>
    <row r="124" s="2" customFormat="1" ht="37.8" customHeight="1">
      <c r="A124" s="41"/>
      <c r="B124" s="42"/>
      <c r="C124" s="208" t="s">
        <v>187</v>
      </c>
      <c r="D124" s="208" t="s">
        <v>123</v>
      </c>
      <c r="E124" s="209" t="s">
        <v>483</v>
      </c>
      <c r="F124" s="210" t="s">
        <v>484</v>
      </c>
      <c r="G124" s="211" t="s">
        <v>139</v>
      </c>
      <c r="H124" s="212">
        <v>75</v>
      </c>
      <c r="I124" s="213"/>
      <c r="J124" s="214">
        <f>ROUND(I124*H124,2)</f>
        <v>0</v>
      </c>
      <c r="K124" s="215"/>
      <c r="L124" s="47"/>
      <c r="M124" s="216" t="s">
        <v>19</v>
      </c>
      <c r="N124" s="217" t="s">
        <v>43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127</v>
      </c>
      <c r="AT124" s="220" t="s">
        <v>123</v>
      </c>
      <c r="AU124" s="220" t="s">
        <v>82</v>
      </c>
      <c r="AY124" s="20" t="s">
        <v>121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80</v>
      </c>
      <c r="BK124" s="221">
        <f>ROUND(I124*H124,2)</f>
        <v>0</v>
      </c>
      <c r="BL124" s="20" t="s">
        <v>127</v>
      </c>
      <c r="BM124" s="220" t="s">
        <v>922</v>
      </c>
    </row>
    <row r="125" s="2" customFormat="1">
      <c r="A125" s="41"/>
      <c r="B125" s="42"/>
      <c r="C125" s="43"/>
      <c r="D125" s="222" t="s">
        <v>129</v>
      </c>
      <c r="E125" s="43"/>
      <c r="F125" s="223" t="s">
        <v>486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129</v>
      </c>
      <c r="AU125" s="20" t="s">
        <v>82</v>
      </c>
    </row>
    <row r="126" s="15" customFormat="1">
      <c r="A126" s="15"/>
      <c r="B126" s="250"/>
      <c r="C126" s="251"/>
      <c r="D126" s="229" t="s">
        <v>142</v>
      </c>
      <c r="E126" s="252" t="s">
        <v>19</v>
      </c>
      <c r="F126" s="253" t="s">
        <v>923</v>
      </c>
      <c r="G126" s="251"/>
      <c r="H126" s="252" t="s">
        <v>19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9" t="s">
        <v>142</v>
      </c>
      <c r="AU126" s="259" t="s">
        <v>82</v>
      </c>
      <c r="AV126" s="15" t="s">
        <v>80</v>
      </c>
      <c r="AW126" s="15" t="s">
        <v>32</v>
      </c>
      <c r="AX126" s="15" t="s">
        <v>72</v>
      </c>
      <c r="AY126" s="259" t="s">
        <v>121</v>
      </c>
    </row>
    <row r="127" s="13" customFormat="1">
      <c r="A127" s="13"/>
      <c r="B127" s="227"/>
      <c r="C127" s="228"/>
      <c r="D127" s="229" t="s">
        <v>142</v>
      </c>
      <c r="E127" s="230" t="s">
        <v>19</v>
      </c>
      <c r="F127" s="231" t="s">
        <v>924</v>
      </c>
      <c r="G127" s="228"/>
      <c r="H127" s="232">
        <v>75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142</v>
      </c>
      <c r="AU127" s="238" t="s">
        <v>82</v>
      </c>
      <c r="AV127" s="13" t="s">
        <v>82</v>
      </c>
      <c r="AW127" s="13" t="s">
        <v>32</v>
      </c>
      <c r="AX127" s="13" t="s">
        <v>80</v>
      </c>
      <c r="AY127" s="238" t="s">
        <v>121</v>
      </c>
    </row>
    <row r="128" s="2" customFormat="1" ht="37.8" customHeight="1">
      <c r="A128" s="41"/>
      <c r="B128" s="42"/>
      <c r="C128" s="208" t="s">
        <v>8</v>
      </c>
      <c r="D128" s="208" t="s">
        <v>123</v>
      </c>
      <c r="E128" s="209" t="s">
        <v>170</v>
      </c>
      <c r="F128" s="210" t="s">
        <v>171</v>
      </c>
      <c r="G128" s="211" t="s">
        <v>139</v>
      </c>
      <c r="H128" s="212">
        <v>16.800000000000001</v>
      </c>
      <c r="I128" s="213"/>
      <c r="J128" s="214">
        <f>ROUND(I128*H128,2)</f>
        <v>0</v>
      </c>
      <c r="K128" s="215"/>
      <c r="L128" s="47"/>
      <c r="M128" s="216" t="s">
        <v>19</v>
      </c>
      <c r="N128" s="217" t="s">
        <v>43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127</v>
      </c>
      <c r="AT128" s="220" t="s">
        <v>123</v>
      </c>
      <c r="AU128" s="220" t="s">
        <v>82</v>
      </c>
      <c r="AY128" s="20" t="s">
        <v>121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80</v>
      </c>
      <c r="BK128" s="221">
        <f>ROUND(I128*H128,2)</f>
        <v>0</v>
      </c>
      <c r="BL128" s="20" t="s">
        <v>127</v>
      </c>
      <c r="BM128" s="220" t="s">
        <v>925</v>
      </c>
    </row>
    <row r="129" s="2" customFormat="1">
      <c r="A129" s="41"/>
      <c r="B129" s="42"/>
      <c r="C129" s="43"/>
      <c r="D129" s="222" t="s">
        <v>129</v>
      </c>
      <c r="E129" s="43"/>
      <c r="F129" s="223" t="s">
        <v>173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129</v>
      </c>
      <c r="AU129" s="20" t="s">
        <v>82</v>
      </c>
    </row>
    <row r="130" s="2" customFormat="1" ht="24.15" customHeight="1">
      <c r="A130" s="41"/>
      <c r="B130" s="42"/>
      <c r="C130" s="208" t="s">
        <v>198</v>
      </c>
      <c r="D130" s="208" t="s">
        <v>123</v>
      </c>
      <c r="E130" s="209" t="s">
        <v>176</v>
      </c>
      <c r="F130" s="210" t="s">
        <v>177</v>
      </c>
      <c r="G130" s="211" t="s">
        <v>178</v>
      </c>
      <c r="H130" s="212">
        <v>33.600000000000001</v>
      </c>
      <c r="I130" s="213"/>
      <c r="J130" s="214">
        <f>ROUND(I130*H130,2)</f>
        <v>0</v>
      </c>
      <c r="K130" s="215"/>
      <c r="L130" s="47"/>
      <c r="M130" s="216" t="s">
        <v>19</v>
      </c>
      <c r="N130" s="217" t="s">
        <v>43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127</v>
      </c>
      <c r="AT130" s="220" t="s">
        <v>123</v>
      </c>
      <c r="AU130" s="220" t="s">
        <v>82</v>
      </c>
      <c r="AY130" s="20" t="s">
        <v>121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80</v>
      </c>
      <c r="BK130" s="221">
        <f>ROUND(I130*H130,2)</f>
        <v>0</v>
      </c>
      <c r="BL130" s="20" t="s">
        <v>127</v>
      </c>
      <c r="BM130" s="220" t="s">
        <v>926</v>
      </c>
    </row>
    <row r="131" s="2" customFormat="1">
      <c r="A131" s="41"/>
      <c r="B131" s="42"/>
      <c r="C131" s="43"/>
      <c r="D131" s="222" t="s">
        <v>129</v>
      </c>
      <c r="E131" s="43"/>
      <c r="F131" s="223" t="s">
        <v>180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129</v>
      </c>
      <c r="AU131" s="20" t="s">
        <v>82</v>
      </c>
    </row>
    <row r="132" s="2" customFormat="1" ht="24.15" customHeight="1">
      <c r="A132" s="41"/>
      <c r="B132" s="42"/>
      <c r="C132" s="208" t="s">
        <v>203</v>
      </c>
      <c r="D132" s="208" t="s">
        <v>123</v>
      </c>
      <c r="E132" s="209" t="s">
        <v>183</v>
      </c>
      <c r="F132" s="210" t="s">
        <v>184</v>
      </c>
      <c r="G132" s="211" t="s">
        <v>139</v>
      </c>
      <c r="H132" s="212">
        <v>16.800000000000001</v>
      </c>
      <c r="I132" s="213"/>
      <c r="J132" s="214">
        <f>ROUND(I132*H132,2)</f>
        <v>0</v>
      </c>
      <c r="K132" s="215"/>
      <c r="L132" s="47"/>
      <c r="M132" s="216" t="s">
        <v>19</v>
      </c>
      <c r="N132" s="217" t="s">
        <v>43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127</v>
      </c>
      <c r="AT132" s="220" t="s">
        <v>123</v>
      </c>
      <c r="AU132" s="220" t="s">
        <v>82</v>
      </c>
      <c r="AY132" s="20" t="s">
        <v>121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80</v>
      </c>
      <c r="BK132" s="221">
        <f>ROUND(I132*H132,2)</f>
        <v>0</v>
      </c>
      <c r="BL132" s="20" t="s">
        <v>127</v>
      </c>
      <c r="BM132" s="220" t="s">
        <v>927</v>
      </c>
    </row>
    <row r="133" s="2" customFormat="1">
      <c r="A133" s="41"/>
      <c r="B133" s="42"/>
      <c r="C133" s="43"/>
      <c r="D133" s="222" t="s">
        <v>129</v>
      </c>
      <c r="E133" s="43"/>
      <c r="F133" s="223" t="s">
        <v>186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129</v>
      </c>
      <c r="AU133" s="20" t="s">
        <v>82</v>
      </c>
    </row>
    <row r="134" s="2" customFormat="1" ht="24.15" customHeight="1">
      <c r="A134" s="41"/>
      <c r="B134" s="42"/>
      <c r="C134" s="208" t="s">
        <v>208</v>
      </c>
      <c r="D134" s="208" t="s">
        <v>123</v>
      </c>
      <c r="E134" s="209" t="s">
        <v>928</v>
      </c>
      <c r="F134" s="210" t="s">
        <v>929</v>
      </c>
      <c r="G134" s="211" t="s">
        <v>139</v>
      </c>
      <c r="H134" s="212">
        <v>1.6000000000000001</v>
      </c>
      <c r="I134" s="213"/>
      <c r="J134" s="214">
        <f>ROUND(I134*H134,2)</f>
        <v>0</v>
      </c>
      <c r="K134" s="215"/>
      <c r="L134" s="47"/>
      <c r="M134" s="216" t="s">
        <v>19</v>
      </c>
      <c r="N134" s="217" t="s">
        <v>43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127</v>
      </c>
      <c r="AT134" s="220" t="s">
        <v>123</v>
      </c>
      <c r="AU134" s="220" t="s">
        <v>82</v>
      </c>
      <c r="AY134" s="20" t="s">
        <v>121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80</v>
      </c>
      <c r="BK134" s="221">
        <f>ROUND(I134*H134,2)</f>
        <v>0</v>
      </c>
      <c r="BL134" s="20" t="s">
        <v>127</v>
      </c>
      <c r="BM134" s="220" t="s">
        <v>930</v>
      </c>
    </row>
    <row r="135" s="2" customFormat="1">
      <c r="A135" s="41"/>
      <c r="B135" s="42"/>
      <c r="C135" s="43"/>
      <c r="D135" s="222" t="s">
        <v>129</v>
      </c>
      <c r="E135" s="43"/>
      <c r="F135" s="223" t="s">
        <v>931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129</v>
      </c>
      <c r="AU135" s="20" t="s">
        <v>82</v>
      </c>
    </row>
    <row r="136" s="2" customFormat="1" ht="24.15" customHeight="1">
      <c r="A136" s="41"/>
      <c r="B136" s="42"/>
      <c r="C136" s="208" t="s">
        <v>213</v>
      </c>
      <c r="D136" s="208" t="s">
        <v>123</v>
      </c>
      <c r="E136" s="209" t="s">
        <v>188</v>
      </c>
      <c r="F136" s="210" t="s">
        <v>189</v>
      </c>
      <c r="G136" s="211" t="s">
        <v>139</v>
      </c>
      <c r="H136" s="212">
        <v>32.975999999999999</v>
      </c>
      <c r="I136" s="213"/>
      <c r="J136" s="214">
        <f>ROUND(I136*H136,2)</f>
        <v>0</v>
      </c>
      <c r="K136" s="215"/>
      <c r="L136" s="47"/>
      <c r="M136" s="216" t="s">
        <v>19</v>
      </c>
      <c r="N136" s="217" t="s">
        <v>43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127</v>
      </c>
      <c r="AT136" s="220" t="s">
        <v>123</v>
      </c>
      <c r="AU136" s="220" t="s">
        <v>82</v>
      </c>
      <c r="AY136" s="20" t="s">
        <v>121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80</v>
      </c>
      <c r="BK136" s="221">
        <f>ROUND(I136*H136,2)</f>
        <v>0</v>
      </c>
      <c r="BL136" s="20" t="s">
        <v>127</v>
      </c>
      <c r="BM136" s="220" t="s">
        <v>932</v>
      </c>
    </row>
    <row r="137" s="2" customFormat="1">
      <c r="A137" s="41"/>
      <c r="B137" s="42"/>
      <c r="C137" s="43"/>
      <c r="D137" s="222" t="s">
        <v>129</v>
      </c>
      <c r="E137" s="43"/>
      <c r="F137" s="223" t="s">
        <v>191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129</v>
      </c>
      <c r="AU137" s="20" t="s">
        <v>82</v>
      </c>
    </row>
    <row r="138" s="13" customFormat="1">
      <c r="A138" s="13"/>
      <c r="B138" s="227"/>
      <c r="C138" s="228"/>
      <c r="D138" s="229" t="s">
        <v>142</v>
      </c>
      <c r="E138" s="230" t="s">
        <v>19</v>
      </c>
      <c r="F138" s="231" t="s">
        <v>933</v>
      </c>
      <c r="G138" s="228"/>
      <c r="H138" s="232">
        <v>32.975999999999999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142</v>
      </c>
      <c r="AU138" s="238" t="s">
        <v>82</v>
      </c>
      <c r="AV138" s="13" t="s">
        <v>82</v>
      </c>
      <c r="AW138" s="13" t="s">
        <v>32</v>
      </c>
      <c r="AX138" s="13" t="s">
        <v>80</v>
      </c>
      <c r="AY138" s="238" t="s">
        <v>121</v>
      </c>
    </row>
    <row r="139" s="2" customFormat="1" ht="37.8" customHeight="1">
      <c r="A139" s="41"/>
      <c r="B139" s="42"/>
      <c r="C139" s="208" t="s">
        <v>219</v>
      </c>
      <c r="D139" s="208" t="s">
        <v>123</v>
      </c>
      <c r="E139" s="209" t="s">
        <v>193</v>
      </c>
      <c r="F139" s="210" t="s">
        <v>194</v>
      </c>
      <c r="G139" s="211" t="s">
        <v>139</v>
      </c>
      <c r="H139" s="212">
        <v>13.44</v>
      </c>
      <c r="I139" s="213"/>
      <c r="J139" s="214">
        <f>ROUND(I139*H139,2)</f>
        <v>0</v>
      </c>
      <c r="K139" s="215"/>
      <c r="L139" s="47"/>
      <c r="M139" s="216" t="s">
        <v>19</v>
      </c>
      <c r="N139" s="217" t="s">
        <v>43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0" t="s">
        <v>127</v>
      </c>
      <c r="AT139" s="220" t="s">
        <v>123</v>
      </c>
      <c r="AU139" s="220" t="s">
        <v>82</v>
      </c>
      <c r="AY139" s="20" t="s">
        <v>121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20" t="s">
        <v>80</v>
      </c>
      <c r="BK139" s="221">
        <f>ROUND(I139*H139,2)</f>
        <v>0</v>
      </c>
      <c r="BL139" s="20" t="s">
        <v>127</v>
      </c>
      <c r="BM139" s="220" t="s">
        <v>934</v>
      </c>
    </row>
    <row r="140" s="2" customFormat="1">
      <c r="A140" s="41"/>
      <c r="B140" s="42"/>
      <c r="C140" s="43"/>
      <c r="D140" s="222" t="s">
        <v>129</v>
      </c>
      <c r="E140" s="43"/>
      <c r="F140" s="223" t="s">
        <v>196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129</v>
      </c>
      <c r="AU140" s="20" t="s">
        <v>82</v>
      </c>
    </row>
    <row r="141" s="13" customFormat="1">
      <c r="A141" s="13"/>
      <c r="B141" s="227"/>
      <c r="C141" s="228"/>
      <c r="D141" s="229" t="s">
        <v>142</v>
      </c>
      <c r="E141" s="230" t="s">
        <v>19</v>
      </c>
      <c r="F141" s="231" t="s">
        <v>935</v>
      </c>
      <c r="G141" s="228"/>
      <c r="H141" s="232">
        <v>13.44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142</v>
      </c>
      <c r="AU141" s="238" t="s">
        <v>82</v>
      </c>
      <c r="AV141" s="13" t="s">
        <v>82</v>
      </c>
      <c r="AW141" s="13" t="s">
        <v>32</v>
      </c>
      <c r="AX141" s="13" t="s">
        <v>80</v>
      </c>
      <c r="AY141" s="238" t="s">
        <v>121</v>
      </c>
    </row>
    <row r="142" s="2" customFormat="1" ht="16.5" customHeight="1">
      <c r="A142" s="41"/>
      <c r="B142" s="42"/>
      <c r="C142" s="260" t="s">
        <v>225</v>
      </c>
      <c r="D142" s="260" t="s">
        <v>199</v>
      </c>
      <c r="E142" s="261" t="s">
        <v>529</v>
      </c>
      <c r="F142" s="262" t="s">
        <v>530</v>
      </c>
      <c r="G142" s="263" t="s">
        <v>178</v>
      </c>
      <c r="H142" s="264">
        <v>26.879999999999999</v>
      </c>
      <c r="I142" s="265"/>
      <c r="J142" s="266">
        <f>ROUND(I142*H142,2)</f>
        <v>0</v>
      </c>
      <c r="K142" s="267"/>
      <c r="L142" s="268"/>
      <c r="M142" s="269" t="s">
        <v>19</v>
      </c>
      <c r="N142" s="270" t="s">
        <v>43</v>
      </c>
      <c r="O142" s="87"/>
      <c r="P142" s="218">
        <f>O142*H142</f>
        <v>0</v>
      </c>
      <c r="Q142" s="218">
        <v>1</v>
      </c>
      <c r="R142" s="218">
        <f>Q142*H142</f>
        <v>26.879999999999999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169</v>
      </c>
      <c r="AT142" s="220" t="s">
        <v>199</v>
      </c>
      <c r="AU142" s="220" t="s">
        <v>82</v>
      </c>
      <c r="AY142" s="20" t="s">
        <v>121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80</v>
      </c>
      <c r="BK142" s="221">
        <f>ROUND(I142*H142,2)</f>
        <v>0</v>
      </c>
      <c r="BL142" s="20" t="s">
        <v>127</v>
      </c>
      <c r="BM142" s="220" t="s">
        <v>936</v>
      </c>
    </row>
    <row r="143" s="13" customFormat="1">
      <c r="A143" s="13"/>
      <c r="B143" s="227"/>
      <c r="C143" s="228"/>
      <c r="D143" s="229" t="s">
        <v>142</v>
      </c>
      <c r="E143" s="228"/>
      <c r="F143" s="231" t="s">
        <v>937</v>
      </c>
      <c r="G143" s="228"/>
      <c r="H143" s="232">
        <v>26.879999999999999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142</v>
      </c>
      <c r="AU143" s="238" t="s">
        <v>82</v>
      </c>
      <c r="AV143" s="13" t="s">
        <v>82</v>
      </c>
      <c r="AW143" s="13" t="s">
        <v>4</v>
      </c>
      <c r="AX143" s="13" t="s">
        <v>80</v>
      </c>
      <c r="AY143" s="238" t="s">
        <v>121</v>
      </c>
    </row>
    <row r="144" s="2" customFormat="1" ht="24.15" customHeight="1">
      <c r="A144" s="41"/>
      <c r="B144" s="42"/>
      <c r="C144" s="208" t="s">
        <v>230</v>
      </c>
      <c r="D144" s="208" t="s">
        <v>123</v>
      </c>
      <c r="E144" s="209" t="s">
        <v>938</v>
      </c>
      <c r="F144" s="210" t="s">
        <v>939</v>
      </c>
      <c r="G144" s="211" t="s">
        <v>133</v>
      </c>
      <c r="H144" s="212">
        <v>250</v>
      </c>
      <c r="I144" s="213"/>
      <c r="J144" s="214">
        <f>ROUND(I144*H144,2)</f>
        <v>0</v>
      </c>
      <c r="K144" s="215"/>
      <c r="L144" s="47"/>
      <c r="M144" s="216" t="s">
        <v>19</v>
      </c>
      <c r="N144" s="217" t="s">
        <v>43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127</v>
      </c>
      <c r="AT144" s="220" t="s">
        <v>123</v>
      </c>
      <c r="AU144" s="220" t="s">
        <v>82</v>
      </c>
      <c r="AY144" s="20" t="s">
        <v>121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80</v>
      </c>
      <c r="BK144" s="221">
        <f>ROUND(I144*H144,2)</f>
        <v>0</v>
      </c>
      <c r="BL144" s="20" t="s">
        <v>127</v>
      </c>
      <c r="BM144" s="220" t="s">
        <v>940</v>
      </c>
    </row>
    <row r="145" s="2" customFormat="1">
      <c r="A145" s="41"/>
      <c r="B145" s="42"/>
      <c r="C145" s="43"/>
      <c r="D145" s="222" t="s">
        <v>129</v>
      </c>
      <c r="E145" s="43"/>
      <c r="F145" s="223" t="s">
        <v>941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129</v>
      </c>
      <c r="AU145" s="20" t="s">
        <v>82</v>
      </c>
    </row>
    <row r="146" s="2" customFormat="1" ht="24.15" customHeight="1">
      <c r="A146" s="41"/>
      <c r="B146" s="42"/>
      <c r="C146" s="208" t="s">
        <v>234</v>
      </c>
      <c r="D146" s="208" t="s">
        <v>123</v>
      </c>
      <c r="E146" s="209" t="s">
        <v>209</v>
      </c>
      <c r="F146" s="210" t="s">
        <v>210</v>
      </c>
      <c r="G146" s="211" t="s">
        <v>133</v>
      </c>
      <c r="H146" s="212">
        <v>250</v>
      </c>
      <c r="I146" s="213"/>
      <c r="J146" s="214">
        <f>ROUND(I146*H146,2)</f>
        <v>0</v>
      </c>
      <c r="K146" s="215"/>
      <c r="L146" s="47"/>
      <c r="M146" s="216" t="s">
        <v>19</v>
      </c>
      <c r="N146" s="217" t="s">
        <v>43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127</v>
      </c>
      <c r="AT146" s="220" t="s">
        <v>123</v>
      </c>
      <c r="AU146" s="220" t="s">
        <v>82</v>
      </c>
      <c r="AY146" s="20" t="s">
        <v>121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80</v>
      </c>
      <c r="BK146" s="221">
        <f>ROUND(I146*H146,2)</f>
        <v>0</v>
      </c>
      <c r="BL146" s="20" t="s">
        <v>127</v>
      </c>
      <c r="BM146" s="220" t="s">
        <v>942</v>
      </c>
    </row>
    <row r="147" s="2" customFormat="1">
      <c r="A147" s="41"/>
      <c r="B147" s="42"/>
      <c r="C147" s="43"/>
      <c r="D147" s="222" t="s">
        <v>129</v>
      </c>
      <c r="E147" s="43"/>
      <c r="F147" s="223" t="s">
        <v>212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129</v>
      </c>
      <c r="AU147" s="20" t="s">
        <v>82</v>
      </c>
    </row>
    <row r="148" s="2" customFormat="1" ht="16.5" customHeight="1">
      <c r="A148" s="41"/>
      <c r="B148" s="42"/>
      <c r="C148" s="260" t="s">
        <v>7</v>
      </c>
      <c r="D148" s="260" t="s">
        <v>199</v>
      </c>
      <c r="E148" s="261" t="s">
        <v>214</v>
      </c>
      <c r="F148" s="262" t="s">
        <v>215</v>
      </c>
      <c r="G148" s="263" t="s">
        <v>216</v>
      </c>
      <c r="H148" s="264">
        <v>5</v>
      </c>
      <c r="I148" s="265"/>
      <c r="J148" s="266">
        <f>ROUND(I148*H148,2)</f>
        <v>0</v>
      </c>
      <c r="K148" s="267"/>
      <c r="L148" s="268"/>
      <c r="M148" s="269" t="s">
        <v>19</v>
      </c>
      <c r="N148" s="270" t="s">
        <v>43</v>
      </c>
      <c r="O148" s="87"/>
      <c r="P148" s="218">
        <f>O148*H148</f>
        <v>0</v>
      </c>
      <c r="Q148" s="218">
        <v>0.001</v>
      </c>
      <c r="R148" s="218">
        <f>Q148*H148</f>
        <v>0.0050000000000000001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169</v>
      </c>
      <c r="AT148" s="220" t="s">
        <v>199</v>
      </c>
      <c r="AU148" s="220" t="s">
        <v>82</v>
      </c>
      <c r="AY148" s="20" t="s">
        <v>121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80</v>
      </c>
      <c r="BK148" s="221">
        <f>ROUND(I148*H148,2)</f>
        <v>0</v>
      </c>
      <c r="BL148" s="20" t="s">
        <v>127</v>
      </c>
      <c r="BM148" s="220" t="s">
        <v>943</v>
      </c>
    </row>
    <row r="149" s="13" customFormat="1">
      <c r="A149" s="13"/>
      <c r="B149" s="227"/>
      <c r="C149" s="228"/>
      <c r="D149" s="229" t="s">
        <v>142</v>
      </c>
      <c r="E149" s="228"/>
      <c r="F149" s="231" t="s">
        <v>944</v>
      </c>
      <c r="G149" s="228"/>
      <c r="H149" s="232">
        <v>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142</v>
      </c>
      <c r="AU149" s="238" t="s">
        <v>82</v>
      </c>
      <c r="AV149" s="13" t="s">
        <v>82</v>
      </c>
      <c r="AW149" s="13" t="s">
        <v>4</v>
      </c>
      <c r="AX149" s="13" t="s">
        <v>80</v>
      </c>
      <c r="AY149" s="238" t="s">
        <v>121</v>
      </c>
    </row>
    <row r="150" s="2" customFormat="1" ht="21.75" customHeight="1">
      <c r="A150" s="41"/>
      <c r="B150" s="42"/>
      <c r="C150" s="208" t="s">
        <v>245</v>
      </c>
      <c r="D150" s="208" t="s">
        <v>123</v>
      </c>
      <c r="E150" s="209" t="s">
        <v>545</v>
      </c>
      <c r="F150" s="210" t="s">
        <v>546</v>
      </c>
      <c r="G150" s="211" t="s">
        <v>133</v>
      </c>
      <c r="H150" s="212">
        <v>250</v>
      </c>
      <c r="I150" s="213"/>
      <c r="J150" s="214">
        <f>ROUND(I150*H150,2)</f>
        <v>0</v>
      </c>
      <c r="K150" s="215"/>
      <c r="L150" s="47"/>
      <c r="M150" s="216" t="s">
        <v>19</v>
      </c>
      <c r="N150" s="217" t="s">
        <v>43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127</v>
      </c>
      <c r="AT150" s="220" t="s">
        <v>123</v>
      </c>
      <c r="AU150" s="220" t="s">
        <v>82</v>
      </c>
      <c r="AY150" s="20" t="s">
        <v>121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80</v>
      </c>
      <c r="BK150" s="221">
        <f>ROUND(I150*H150,2)</f>
        <v>0</v>
      </c>
      <c r="BL150" s="20" t="s">
        <v>127</v>
      </c>
      <c r="BM150" s="220" t="s">
        <v>945</v>
      </c>
    </row>
    <row r="151" s="2" customFormat="1">
      <c r="A151" s="41"/>
      <c r="B151" s="42"/>
      <c r="C151" s="43"/>
      <c r="D151" s="222" t="s">
        <v>129</v>
      </c>
      <c r="E151" s="43"/>
      <c r="F151" s="223" t="s">
        <v>548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129</v>
      </c>
      <c r="AU151" s="20" t="s">
        <v>82</v>
      </c>
    </row>
    <row r="152" s="12" customFormat="1" ht="22.8" customHeight="1">
      <c r="A152" s="12"/>
      <c r="B152" s="192"/>
      <c r="C152" s="193"/>
      <c r="D152" s="194" t="s">
        <v>71</v>
      </c>
      <c r="E152" s="206" t="s">
        <v>127</v>
      </c>
      <c r="F152" s="206" t="s">
        <v>250</v>
      </c>
      <c r="G152" s="193"/>
      <c r="H152" s="193"/>
      <c r="I152" s="196"/>
      <c r="J152" s="207">
        <f>BK152</f>
        <v>0</v>
      </c>
      <c r="K152" s="193"/>
      <c r="L152" s="198"/>
      <c r="M152" s="199"/>
      <c r="N152" s="200"/>
      <c r="O152" s="200"/>
      <c r="P152" s="201">
        <f>SUM(P153:P155)</f>
        <v>0</v>
      </c>
      <c r="Q152" s="200"/>
      <c r="R152" s="201">
        <f>SUM(R153:R155)</f>
        <v>0</v>
      </c>
      <c r="S152" s="200"/>
      <c r="T152" s="20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3" t="s">
        <v>80</v>
      </c>
      <c r="AT152" s="204" t="s">
        <v>71</v>
      </c>
      <c r="AU152" s="204" t="s">
        <v>80</v>
      </c>
      <c r="AY152" s="203" t="s">
        <v>121</v>
      </c>
      <c r="BK152" s="205">
        <f>SUM(BK153:BK155)</f>
        <v>0</v>
      </c>
    </row>
    <row r="153" s="2" customFormat="1" ht="21.75" customHeight="1">
      <c r="A153" s="41"/>
      <c r="B153" s="42"/>
      <c r="C153" s="208" t="s">
        <v>251</v>
      </c>
      <c r="D153" s="208" t="s">
        <v>123</v>
      </c>
      <c r="E153" s="209" t="s">
        <v>252</v>
      </c>
      <c r="F153" s="210" t="s">
        <v>253</v>
      </c>
      <c r="G153" s="211" t="s">
        <v>139</v>
      </c>
      <c r="H153" s="212">
        <v>3.3599999999999999</v>
      </c>
      <c r="I153" s="213"/>
      <c r="J153" s="214">
        <f>ROUND(I153*H153,2)</f>
        <v>0</v>
      </c>
      <c r="K153" s="215"/>
      <c r="L153" s="47"/>
      <c r="M153" s="216" t="s">
        <v>19</v>
      </c>
      <c r="N153" s="217" t="s">
        <v>43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127</v>
      </c>
      <c r="AT153" s="220" t="s">
        <v>123</v>
      </c>
      <c r="AU153" s="220" t="s">
        <v>82</v>
      </c>
      <c r="AY153" s="20" t="s">
        <v>121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80</v>
      </c>
      <c r="BK153" s="221">
        <f>ROUND(I153*H153,2)</f>
        <v>0</v>
      </c>
      <c r="BL153" s="20" t="s">
        <v>127</v>
      </c>
      <c r="BM153" s="220" t="s">
        <v>946</v>
      </c>
    </row>
    <row r="154" s="2" customFormat="1">
      <c r="A154" s="41"/>
      <c r="B154" s="42"/>
      <c r="C154" s="43"/>
      <c r="D154" s="222" t="s">
        <v>129</v>
      </c>
      <c r="E154" s="43"/>
      <c r="F154" s="223" t="s">
        <v>255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129</v>
      </c>
      <c r="AU154" s="20" t="s">
        <v>82</v>
      </c>
    </row>
    <row r="155" s="13" customFormat="1">
      <c r="A155" s="13"/>
      <c r="B155" s="227"/>
      <c r="C155" s="228"/>
      <c r="D155" s="229" t="s">
        <v>142</v>
      </c>
      <c r="E155" s="230" t="s">
        <v>19</v>
      </c>
      <c r="F155" s="231" t="s">
        <v>947</v>
      </c>
      <c r="G155" s="228"/>
      <c r="H155" s="232">
        <v>3.3599999999999999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142</v>
      </c>
      <c r="AU155" s="238" t="s">
        <v>82</v>
      </c>
      <c r="AV155" s="13" t="s">
        <v>82</v>
      </c>
      <c r="AW155" s="13" t="s">
        <v>32</v>
      </c>
      <c r="AX155" s="13" t="s">
        <v>80</v>
      </c>
      <c r="AY155" s="238" t="s">
        <v>121</v>
      </c>
    </row>
    <row r="156" s="12" customFormat="1" ht="22.8" customHeight="1">
      <c r="A156" s="12"/>
      <c r="B156" s="192"/>
      <c r="C156" s="193"/>
      <c r="D156" s="194" t="s">
        <v>71</v>
      </c>
      <c r="E156" s="206" t="s">
        <v>169</v>
      </c>
      <c r="F156" s="206" t="s">
        <v>257</v>
      </c>
      <c r="G156" s="193"/>
      <c r="H156" s="193"/>
      <c r="I156" s="196"/>
      <c r="J156" s="207">
        <f>BK156</f>
        <v>0</v>
      </c>
      <c r="K156" s="193"/>
      <c r="L156" s="198"/>
      <c r="M156" s="199"/>
      <c r="N156" s="200"/>
      <c r="O156" s="200"/>
      <c r="P156" s="201">
        <f>SUM(P157:P203)</f>
        <v>0</v>
      </c>
      <c r="Q156" s="200"/>
      <c r="R156" s="201">
        <f>SUM(R157:R203)</f>
        <v>1.7050192</v>
      </c>
      <c r="S156" s="200"/>
      <c r="T156" s="202">
        <f>SUM(T157:T203)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3" t="s">
        <v>80</v>
      </c>
      <c r="AT156" s="204" t="s">
        <v>71</v>
      </c>
      <c r="AU156" s="204" t="s">
        <v>80</v>
      </c>
      <c r="AY156" s="203" t="s">
        <v>121</v>
      </c>
      <c r="BK156" s="205">
        <f>SUM(BK157:BK203)</f>
        <v>0</v>
      </c>
    </row>
    <row r="157" s="2" customFormat="1" ht="24.15" customHeight="1">
      <c r="A157" s="41"/>
      <c r="B157" s="42"/>
      <c r="C157" s="208" t="s">
        <v>258</v>
      </c>
      <c r="D157" s="208" t="s">
        <v>123</v>
      </c>
      <c r="E157" s="209" t="s">
        <v>948</v>
      </c>
      <c r="F157" s="210" t="s">
        <v>949</v>
      </c>
      <c r="G157" s="211" t="s">
        <v>276</v>
      </c>
      <c r="H157" s="212">
        <v>4</v>
      </c>
      <c r="I157" s="213"/>
      <c r="J157" s="214">
        <f>ROUND(I157*H157,2)</f>
        <v>0</v>
      </c>
      <c r="K157" s="215"/>
      <c r="L157" s="47"/>
      <c r="M157" s="216" t="s">
        <v>19</v>
      </c>
      <c r="N157" s="217" t="s">
        <v>43</v>
      </c>
      <c r="O157" s="87"/>
      <c r="P157" s="218">
        <f>O157*H157</f>
        <v>0</v>
      </c>
      <c r="Q157" s="218">
        <v>0.00109</v>
      </c>
      <c r="R157" s="218">
        <f>Q157*H157</f>
        <v>0.0043600000000000002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127</v>
      </c>
      <c r="AT157" s="220" t="s">
        <v>123</v>
      </c>
      <c r="AU157" s="220" t="s">
        <v>82</v>
      </c>
      <c r="AY157" s="20" t="s">
        <v>121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80</v>
      </c>
      <c r="BK157" s="221">
        <f>ROUND(I157*H157,2)</f>
        <v>0</v>
      </c>
      <c r="BL157" s="20" t="s">
        <v>127</v>
      </c>
      <c r="BM157" s="220" t="s">
        <v>950</v>
      </c>
    </row>
    <row r="158" s="2" customFormat="1">
      <c r="A158" s="41"/>
      <c r="B158" s="42"/>
      <c r="C158" s="43"/>
      <c r="D158" s="222" t="s">
        <v>129</v>
      </c>
      <c r="E158" s="43"/>
      <c r="F158" s="223" t="s">
        <v>951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129</v>
      </c>
      <c r="AU158" s="20" t="s">
        <v>82</v>
      </c>
    </row>
    <row r="159" s="2" customFormat="1" ht="16.5" customHeight="1">
      <c r="A159" s="41"/>
      <c r="B159" s="42"/>
      <c r="C159" s="260" t="s">
        <v>263</v>
      </c>
      <c r="D159" s="260" t="s">
        <v>199</v>
      </c>
      <c r="E159" s="261" t="s">
        <v>952</v>
      </c>
      <c r="F159" s="262" t="s">
        <v>953</v>
      </c>
      <c r="G159" s="263" t="s">
        <v>276</v>
      </c>
      <c r="H159" s="264">
        <v>1</v>
      </c>
      <c r="I159" s="265"/>
      <c r="J159" s="266">
        <f>ROUND(I159*H159,2)</f>
        <v>0</v>
      </c>
      <c r="K159" s="267"/>
      <c r="L159" s="268"/>
      <c r="M159" s="269" t="s">
        <v>19</v>
      </c>
      <c r="N159" s="270" t="s">
        <v>43</v>
      </c>
      <c r="O159" s="87"/>
      <c r="P159" s="218">
        <f>O159*H159</f>
        <v>0</v>
      </c>
      <c r="Q159" s="218">
        <v>0.01</v>
      </c>
      <c r="R159" s="218">
        <f>Q159*H159</f>
        <v>0.01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169</v>
      </c>
      <c r="AT159" s="220" t="s">
        <v>199</v>
      </c>
      <c r="AU159" s="220" t="s">
        <v>82</v>
      </c>
      <c r="AY159" s="20" t="s">
        <v>121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20" t="s">
        <v>80</v>
      </c>
      <c r="BK159" s="221">
        <f>ROUND(I159*H159,2)</f>
        <v>0</v>
      </c>
      <c r="BL159" s="20" t="s">
        <v>127</v>
      </c>
      <c r="BM159" s="220" t="s">
        <v>954</v>
      </c>
    </row>
    <row r="160" s="2" customFormat="1" ht="16.5" customHeight="1">
      <c r="A160" s="41"/>
      <c r="B160" s="42"/>
      <c r="C160" s="260" t="s">
        <v>268</v>
      </c>
      <c r="D160" s="260" t="s">
        <v>199</v>
      </c>
      <c r="E160" s="261" t="s">
        <v>955</v>
      </c>
      <c r="F160" s="262" t="s">
        <v>956</v>
      </c>
      <c r="G160" s="263" t="s">
        <v>276</v>
      </c>
      <c r="H160" s="264">
        <v>1</v>
      </c>
      <c r="I160" s="265"/>
      <c r="J160" s="266">
        <f>ROUND(I160*H160,2)</f>
        <v>0</v>
      </c>
      <c r="K160" s="267"/>
      <c r="L160" s="268"/>
      <c r="M160" s="269" t="s">
        <v>19</v>
      </c>
      <c r="N160" s="270" t="s">
        <v>43</v>
      </c>
      <c r="O160" s="87"/>
      <c r="P160" s="218">
        <f>O160*H160</f>
        <v>0</v>
      </c>
      <c r="Q160" s="218">
        <v>0.0178</v>
      </c>
      <c r="R160" s="218">
        <f>Q160*H160</f>
        <v>0.0178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169</v>
      </c>
      <c r="AT160" s="220" t="s">
        <v>199</v>
      </c>
      <c r="AU160" s="220" t="s">
        <v>82</v>
      </c>
      <c r="AY160" s="20" t="s">
        <v>121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80</v>
      </c>
      <c r="BK160" s="221">
        <f>ROUND(I160*H160,2)</f>
        <v>0</v>
      </c>
      <c r="BL160" s="20" t="s">
        <v>127</v>
      </c>
      <c r="BM160" s="220" t="s">
        <v>957</v>
      </c>
    </row>
    <row r="161" s="2" customFormat="1" ht="24.15" customHeight="1">
      <c r="A161" s="41"/>
      <c r="B161" s="42"/>
      <c r="C161" s="208" t="s">
        <v>273</v>
      </c>
      <c r="D161" s="208" t="s">
        <v>123</v>
      </c>
      <c r="E161" s="209" t="s">
        <v>958</v>
      </c>
      <c r="F161" s="210" t="s">
        <v>959</v>
      </c>
      <c r="G161" s="211" t="s">
        <v>276</v>
      </c>
      <c r="H161" s="212">
        <v>8</v>
      </c>
      <c r="I161" s="213"/>
      <c r="J161" s="214">
        <f>ROUND(I161*H161,2)</f>
        <v>0</v>
      </c>
      <c r="K161" s="215"/>
      <c r="L161" s="47"/>
      <c r="M161" s="216" t="s">
        <v>19</v>
      </c>
      <c r="N161" s="217" t="s">
        <v>43</v>
      </c>
      <c r="O161" s="87"/>
      <c r="P161" s="218">
        <f>O161*H161</f>
        <v>0</v>
      </c>
      <c r="Q161" s="218">
        <v>0.00167</v>
      </c>
      <c r="R161" s="218">
        <f>Q161*H161</f>
        <v>0.01336</v>
      </c>
      <c r="S161" s="218">
        <v>0</v>
      </c>
      <c r="T161" s="219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0" t="s">
        <v>127</v>
      </c>
      <c r="AT161" s="220" t="s">
        <v>123</v>
      </c>
      <c r="AU161" s="220" t="s">
        <v>82</v>
      </c>
      <c r="AY161" s="20" t="s">
        <v>121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20" t="s">
        <v>80</v>
      </c>
      <c r="BK161" s="221">
        <f>ROUND(I161*H161,2)</f>
        <v>0</v>
      </c>
      <c r="BL161" s="20" t="s">
        <v>127</v>
      </c>
      <c r="BM161" s="220" t="s">
        <v>960</v>
      </c>
    </row>
    <row r="162" s="2" customFormat="1">
      <c r="A162" s="41"/>
      <c r="B162" s="42"/>
      <c r="C162" s="43"/>
      <c r="D162" s="222" t="s">
        <v>129</v>
      </c>
      <c r="E162" s="43"/>
      <c r="F162" s="223" t="s">
        <v>961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129</v>
      </c>
      <c r="AU162" s="20" t="s">
        <v>82</v>
      </c>
    </row>
    <row r="163" s="2" customFormat="1" ht="16.5" customHeight="1">
      <c r="A163" s="41"/>
      <c r="B163" s="42"/>
      <c r="C163" s="260" t="s">
        <v>278</v>
      </c>
      <c r="D163" s="260" t="s">
        <v>199</v>
      </c>
      <c r="E163" s="261" t="s">
        <v>962</v>
      </c>
      <c r="F163" s="262" t="s">
        <v>963</v>
      </c>
      <c r="G163" s="263" t="s">
        <v>276</v>
      </c>
      <c r="H163" s="264">
        <v>3</v>
      </c>
      <c r="I163" s="265"/>
      <c r="J163" s="266">
        <f>ROUND(I163*H163,2)</f>
        <v>0</v>
      </c>
      <c r="K163" s="267"/>
      <c r="L163" s="268"/>
      <c r="M163" s="269" t="s">
        <v>19</v>
      </c>
      <c r="N163" s="270" t="s">
        <v>43</v>
      </c>
      <c r="O163" s="87"/>
      <c r="P163" s="218">
        <f>O163*H163</f>
        <v>0</v>
      </c>
      <c r="Q163" s="218">
        <v>0.0089999999999999993</v>
      </c>
      <c r="R163" s="218">
        <f>Q163*H163</f>
        <v>0.026999999999999996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169</v>
      </c>
      <c r="AT163" s="220" t="s">
        <v>199</v>
      </c>
      <c r="AU163" s="220" t="s">
        <v>82</v>
      </c>
      <c r="AY163" s="20" t="s">
        <v>121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80</v>
      </c>
      <c r="BK163" s="221">
        <f>ROUND(I163*H163,2)</f>
        <v>0</v>
      </c>
      <c r="BL163" s="20" t="s">
        <v>127</v>
      </c>
      <c r="BM163" s="220" t="s">
        <v>964</v>
      </c>
    </row>
    <row r="164" s="2" customFormat="1" ht="16.5" customHeight="1">
      <c r="A164" s="41"/>
      <c r="B164" s="42"/>
      <c r="C164" s="260" t="s">
        <v>283</v>
      </c>
      <c r="D164" s="260" t="s">
        <v>199</v>
      </c>
      <c r="E164" s="261" t="s">
        <v>965</v>
      </c>
      <c r="F164" s="262" t="s">
        <v>966</v>
      </c>
      <c r="G164" s="263" t="s">
        <v>276</v>
      </c>
      <c r="H164" s="264">
        <v>1</v>
      </c>
      <c r="I164" s="265"/>
      <c r="J164" s="266">
        <f>ROUND(I164*H164,2)</f>
        <v>0</v>
      </c>
      <c r="K164" s="267"/>
      <c r="L164" s="268"/>
      <c r="M164" s="269" t="s">
        <v>19</v>
      </c>
      <c r="N164" s="270" t="s">
        <v>43</v>
      </c>
      <c r="O164" s="87"/>
      <c r="P164" s="218">
        <f>O164*H164</f>
        <v>0</v>
      </c>
      <c r="Q164" s="218">
        <v>0.0178</v>
      </c>
      <c r="R164" s="218">
        <f>Q164*H164</f>
        <v>0.0178</v>
      </c>
      <c r="S164" s="218">
        <v>0</v>
      </c>
      <c r="T164" s="21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0" t="s">
        <v>169</v>
      </c>
      <c r="AT164" s="220" t="s">
        <v>199</v>
      </c>
      <c r="AU164" s="220" t="s">
        <v>82</v>
      </c>
      <c r="AY164" s="20" t="s">
        <v>121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20" t="s">
        <v>80</v>
      </c>
      <c r="BK164" s="221">
        <f>ROUND(I164*H164,2)</f>
        <v>0</v>
      </c>
      <c r="BL164" s="20" t="s">
        <v>127</v>
      </c>
      <c r="BM164" s="220" t="s">
        <v>967</v>
      </c>
    </row>
    <row r="165" s="13" customFormat="1">
      <c r="A165" s="13"/>
      <c r="B165" s="227"/>
      <c r="C165" s="228"/>
      <c r="D165" s="229" t="s">
        <v>142</v>
      </c>
      <c r="E165" s="228"/>
      <c r="F165" s="231" t="s">
        <v>968</v>
      </c>
      <c r="G165" s="228"/>
      <c r="H165" s="232">
        <v>1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142</v>
      </c>
      <c r="AU165" s="238" t="s">
        <v>82</v>
      </c>
      <c r="AV165" s="13" t="s">
        <v>82</v>
      </c>
      <c r="AW165" s="13" t="s">
        <v>4</v>
      </c>
      <c r="AX165" s="13" t="s">
        <v>80</v>
      </c>
      <c r="AY165" s="238" t="s">
        <v>121</v>
      </c>
    </row>
    <row r="166" s="2" customFormat="1" ht="16.5" customHeight="1">
      <c r="A166" s="41"/>
      <c r="B166" s="42"/>
      <c r="C166" s="260" t="s">
        <v>288</v>
      </c>
      <c r="D166" s="260" t="s">
        <v>199</v>
      </c>
      <c r="E166" s="261" t="s">
        <v>969</v>
      </c>
      <c r="F166" s="262" t="s">
        <v>970</v>
      </c>
      <c r="G166" s="263" t="s">
        <v>276</v>
      </c>
      <c r="H166" s="264">
        <v>2</v>
      </c>
      <c r="I166" s="265"/>
      <c r="J166" s="266">
        <f>ROUND(I166*H166,2)</f>
        <v>0</v>
      </c>
      <c r="K166" s="267"/>
      <c r="L166" s="268"/>
      <c r="M166" s="269" t="s">
        <v>19</v>
      </c>
      <c r="N166" s="270" t="s">
        <v>43</v>
      </c>
      <c r="O166" s="87"/>
      <c r="P166" s="218">
        <f>O166*H166</f>
        <v>0</v>
      </c>
      <c r="Q166" s="218">
        <v>0.0086999999999999994</v>
      </c>
      <c r="R166" s="218">
        <f>Q166*H166</f>
        <v>0.017399999999999999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169</v>
      </c>
      <c r="AT166" s="220" t="s">
        <v>199</v>
      </c>
      <c r="AU166" s="220" t="s">
        <v>82</v>
      </c>
      <c r="AY166" s="20" t="s">
        <v>121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80</v>
      </c>
      <c r="BK166" s="221">
        <f>ROUND(I166*H166,2)</f>
        <v>0</v>
      </c>
      <c r="BL166" s="20" t="s">
        <v>127</v>
      </c>
      <c r="BM166" s="220" t="s">
        <v>971</v>
      </c>
    </row>
    <row r="167" s="2" customFormat="1" ht="16.5" customHeight="1">
      <c r="A167" s="41"/>
      <c r="B167" s="42"/>
      <c r="C167" s="260" t="s">
        <v>293</v>
      </c>
      <c r="D167" s="260" t="s">
        <v>199</v>
      </c>
      <c r="E167" s="261" t="s">
        <v>972</v>
      </c>
      <c r="F167" s="262" t="s">
        <v>973</v>
      </c>
      <c r="G167" s="263" t="s">
        <v>276</v>
      </c>
      <c r="H167" s="264">
        <v>2</v>
      </c>
      <c r="I167" s="265"/>
      <c r="J167" s="266">
        <f>ROUND(I167*H167,2)</f>
        <v>0</v>
      </c>
      <c r="K167" s="267"/>
      <c r="L167" s="268"/>
      <c r="M167" s="269" t="s">
        <v>19</v>
      </c>
      <c r="N167" s="270" t="s">
        <v>43</v>
      </c>
      <c r="O167" s="87"/>
      <c r="P167" s="218">
        <f>O167*H167</f>
        <v>0</v>
      </c>
      <c r="Q167" s="218">
        <v>0.0178</v>
      </c>
      <c r="R167" s="218">
        <f>Q167*H167</f>
        <v>0.0356</v>
      </c>
      <c r="S167" s="218">
        <v>0</v>
      </c>
      <c r="T167" s="21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0" t="s">
        <v>169</v>
      </c>
      <c r="AT167" s="220" t="s">
        <v>199</v>
      </c>
      <c r="AU167" s="220" t="s">
        <v>82</v>
      </c>
      <c r="AY167" s="20" t="s">
        <v>121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20" t="s">
        <v>80</v>
      </c>
      <c r="BK167" s="221">
        <f>ROUND(I167*H167,2)</f>
        <v>0</v>
      </c>
      <c r="BL167" s="20" t="s">
        <v>127</v>
      </c>
      <c r="BM167" s="220" t="s">
        <v>974</v>
      </c>
    </row>
    <row r="168" s="13" customFormat="1">
      <c r="A168" s="13"/>
      <c r="B168" s="227"/>
      <c r="C168" s="228"/>
      <c r="D168" s="229" t="s">
        <v>142</v>
      </c>
      <c r="E168" s="228"/>
      <c r="F168" s="231" t="s">
        <v>975</v>
      </c>
      <c r="G168" s="228"/>
      <c r="H168" s="232">
        <v>2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142</v>
      </c>
      <c r="AU168" s="238" t="s">
        <v>82</v>
      </c>
      <c r="AV168" s="13" t="s">
        <v>82</v>
      </c>
      <c r="AW168" s="13" t="s">
        <v>4</v>
      </c>
      <c r="AX168" s="13" t="s">
        <v>80</v>
      </c>
      <c r="AY168" s="238" t="s">
        <v>121</v>
      </c>
    </row>
    <row r="169" s="2" customFormat="1" ht="16.5" customHeight="1">
      <c r="A169" s="41"/>
      <c r="B169" s="42"/>
      <c r="C169" s="260" t="s">
        <v>298</v>
      </c>
      <c r="D169" s="260" t="s">
        <v>199</v>
      </c>
      <c r="E169" s="261" t="s">
        <v>976</v>
      </c>
      <c r="F169" s="262" t="s">
        <v>977</v>
      </c>
      <c r="G169" s="263" t="s">
        <v>276</v>
      </c>
      <c r="H169" s="264">
        <v>6</v>
      </c>
      <c r="I169" s="265"/>
      <c r="J169" s="266">
        <f>ROUND(I169*H169,2)</f>
        <v>0</v>
      </c>
      <c r="K169" s="267"/>
      <c r="L169" s="268"/>
      <c r="M169" s="269" t="s">
        <v>19</v>
      </c>
      <c r="N169" s="270" t="s">
        <v>43</v>
      </c>
      <c r="O169" s="87"/>
      <c r="P169" s="218">
        <f>O169*H169</f>
        <v>0</v>
      </c>
      <c r="Q169" s="218">
        <v>0.00010000000000000001</v>
      </c>
      <c r="R169" s="218">
        <f>Q169*H169</f>
        <v>0.00060000000000000006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169</v>
      </c>
      <c r="AT169" s="220" t="s">
        <v>199</v>
      </c>
      <c r="AU169" s="220" t="s">
        <v>82</v>
      </c>
      <c r="AY169" s="20" t="s">
        <v>121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80</v>
      </c>
      <c r="BK169" s="221">
        <f>ROUND(I169*H169,2)</f>
        <v>0</v>
      </c>
      <c r="BL169" s="20" t="s">
        <v>127</v>
      </c>
      <c r="BM169" s="220" t="s">
        <v>978</v>
      </c>
    </row>
    <row r="170" s="2" customFormat="1" ht="24.15" customHeight="1">
      <c r="A170" s="41"/>
      <c r="B170" s="42"/>
      <c r="C170" s="208" t="s">
        <v>303</v>
      </c>
      <c r="D170" s="208" t="s">
        <v>123</v>
      </c>
      <c r="E170" s="209" t="s">
        <v>979</v>
      </c>
      <c r="F170" s="210" t="s">
        <v>980</v>
      </c>
      <c r="G170" s="211" t="s">
        <v>126</v>
      </c>
      <c r="H170" s="212">
        <v>42</v>
      </c>
      <c r="I170" s="213"/>
      <c r="J170" s="214">
        <f>ROUND(I170*H170,2)</f>
        <v>0</v>
      </c>
      <c r="K170" s="215"/>
      <c r="L170" s="47"/>
      <c r="M170" s="216" t="s">
        <v>19</v>
      </c>
      <c r="N170" s="217" t="s">
        <v>43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127</v>
      </c>
      <c r="AT170" s="220" t="s">
        <v>123</v>
      </c>
      <c r="AU170" s="220" t="s">
        <v>82</v>
      </c>
      <c r="AY170" s="20" t="s">
        <v>121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80</v>
      </c>
      <c r="BK170" s="221">
        <f>ROUND(I170*H170,2)</f>
        <v>0</v>
      </c>
      <c r="BL170" s="20" t="s">
        <v>127</v>
      </c>
      <c r="BM170" s="220" t="s">
        <v>981</v>
      </c>
    </row>
    <row r="171" s="2" customFormat="1">
      <c r="A171" s="41"/>
      <c r="B171" s="42"/>
      <c r="C171" s="43"/>
      <c r="D171" s="222" t="s">
        <v>129</v>
      </c>
      <c r="E171" s="43"/>
      <c r="F171" s="223" t="s">
        <v>982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129</v>
      </c>
      <c r="AU171" s="20" t="s">
        <v>82</v>
      </c>
    </row>
    <row r="172" s="2" customFormat="1" ht="16.5" customHeight="1">
      <c r="A172" s="41"/>
      <c r="B172" s="42"/>
      <c r="C172" s="260" t="s">
        <v>308</v>
      </c>
      <c r="D172" s="260" t="s">
        <v>199</v>
      </c>
      <c r="E172" s="261" t="s">
        <v>983</v>
      </c>
      <c r="F172" s="262" t="s">
        <v>984</v>
      </c>
      <c r="G172" s="263" t="s">
        <v>126</v>
      </c>
      <c r="H172" s="264">
        <v>42.630000000000003</v>
      </c>
      <c r="I172" s="265"/>
      <c r="J172" s="266">
        <f>ROUND(I172*H172,2)</f>
        <v>0</v>
      </c>
      <c r="K172" s="267"/>
      <c r="L172" s="268"/>
      <c r="M172" s="269" t="s">
        <v>19</v>
      </c>
      <c r="N172" s="270" t="s">
        <v>43</v>
      </c>
      <c r="O172" s="87"/>
      <c r="P172" s="218">
        <f>O172*H172</f>
        <v>0</v>
      </c>
      <c r="Q172" s="218">
        <v>0.00214</v>
      </c>
      <c r="R172" s="218">
        <f>Q172*H172</f>
        <v>0.091228200000000009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169</v>
      </c>
      <c r="AT172" s="220" t="s">
        <v>199</v>
      </c>
      <c r="AU172" s="220" t="s">
        <v>82</v>
      </c>
      <c r="AY172" s="20" t="s">
        <v>121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80</v>
      </c>
      <c r="BK172" s="221">
        <f>ROUND(I172*H172,2)</f>
        <v>0</v>
      </c>
      <c r="BL172" s="20" t="s">
        <v>127</v>
      </c>
      <c r="BM172" s="220" t="s">
        <v>985</v>
      </c>
    </row>
    <row r="173" s="13" customFormat="1">
      <c r="A173" s="13"/>
      <c r="B173" s="227"/>
      <c r="C173" s="228"/>
      <c r="D173" s="229" t="s">
        <v>142</v>
      </c>
      <c r="E173" s="228"/>
      <c r="F173" s="231" t="s">
        <v>986</v>
      </c>
      <c r="G173" s="228"/>
      <c r="H173" s="232">
        <v>42.630000000000003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142</v>
      </c>
      <c r="AU173" s="238" t="s">
        <v>82</v>
      </c>
      <c r="AV173" s="13" t="s">
        <v>82</v>
      </c>
      <c r="AW173" s="13" t="s">
        <v>4</v>
      </c>
      <c r="AX173" s="13" t="s">
        <v>80</v>
      </c>
      <c r="AY173" s="238" t="s">
        <v>121</v>
      </c>
    </row>
    <row r="174" s="2" customFormat="1" ht="16.5" customHeight="1">
      <c r="A174" s="41"/>
      <c r="B174" s="42"/>
      <c r="C174" s="208" t="s">
        <v>314</v>
      </c>
      <c r="D174" s="208" t="s">
        <v>123</v>
      </c>
      <c r="E174" s="209" t="s">
        <v>987</v>
      </c>
      <c r="F174" s="210" t="s">
        <v>988</v>
      </c>
      <c r="G174" s="211" t="s">
        <v>276</v>
      </c>
      <c r="H174" s="212">
        <v>8</v>
      </c>
      <c r="I174" s="213"/>
      <c r="J174" s="214">
        <f>ROUND(I174*H174,2)</f>
        <v>0</v>
      </c>
      <c r="K174" s="215"/>
      <c r="L174" s="47"/>
      <c r="M174" s="216" t="s">
        <v>19</v>
      </c>
      <c r="N174" s="217" t="s">
        <v>43</v>
      </c>
      <c r="O174" s="87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127</v>
      </c>
      <c r="AT174" s="220" t="s">
        <v>123</v>
      </c>
      <c r="AU174" s="220" t="s">
        <v>82</v>
      </c>
      <c r="AY174" s="20" t="s">
        <v>121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80</v>
      </c>
      <c r="BK174" s="221">
        <f>ROUND(I174*H174,2)</f>
        <v>0</v>
      </c>
      <c r="BL174" s="20" t="s">
        <v>127</v>
      </c>
      <c r="BM174" s="220" t="s">
        <v>989</v>
      </c>
    </row>
    <row r="175" s="2" customFormat="1">
      <c r="A175" s="41"/>
      <c r="B175" s="42"/>
      <c r="C175" s="43"/>
      <c r="D175" s="222" t="s">
        <v>129</v>
      </c>
      <c r="E175" s="43"/>
      <c r="F175" s="223" t="s">
        <v>990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129</v>
      </c>
      <c r="AU175" s="20" t="s">
        <v>82</v>
      </c>
    </row>
    <row r="176" s="2" customFormat="1" ht="16.5" customHeight="1">
      <c r="A176" s="41"/>
      <c r="B176" s="42"/>
      <c r="C176" s="260" t="s">
        <v>321</v>
      </c>
      <c r="D176" s="260" t="s">
        <v>199</v>
      </c>
      <c r="E176" s="261" t="s">
        <v>991</v>
      </c>
      <c r="F176" s="262" t="s">
        <v>992</v>
      </c>
      <c r="G176" s="263" t="s">
        <v>276</v>
      </c>
      <c r="H176" s="264">
        <v>6</v>
      </c>
      <c r="I176" s="265"/>
      <c r="J176" s="266">
        <f>ROUND(I176*H176,2)</f>
        <v>0</v>
      </c>
      <c r="K176" s="267"/>
      <c r="L176" s="268"/>
      <c r="M176" s="269" t="s">
        <v>19</v>
      </c>
      <c r="N176" s="270" t="s">
        <v>43</v>
      </c>
      <c r="O176" s="87"/>
      <c r="P176" s="218">
        <f>O176*H176</f>
        <v>0</v>
      </c>
      <c r="Q176" s="218">
        <v>0.00072000000000000005</v>
      </c>
      <c r="R176" s="218">
        <f>Q176*H176</f>
        <v>0.0043200000000000001</v>
      </c>
      <c r="S176" s="218">
        <v>0</v>
      </c>
      <c r="T176" s="21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0" t="s">
        <v>169</v>
      </c>
      <c r="AT176" s="220" t="s">
        <v>199</v>
      </c>
      <c r="AU176" s="220" t="s">
        <v>82</v>
      </c>
      <c r="AY176" s="20" t="s">
        <v>121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20" t="s">
        <v>80</v>
      </c>
      <c r="BK176" s="221">
        <f>ROUND(I176*H176,2)</f>
        <v>0</v>
      </c>
      <c r="BL176" s="20" t="s">
        <v>127</v>
      </c>
      <c r="BM176" s="220" t="s">
        <v>993</v>
      </c>
    </row>
    <row r="177" s="2" customFormat="1" ht="16.5" customHeight="1">
      <c r="A177" s="41"/>
      <c r="B177" s="42"/>
      <c r="C177" s="260" t="s">
        <v>580</v>
      </c>
      <c r="D177" s="260" t="s">
        <v>199</v>
      </c>
      <c r="E177" s="261" t="s">
        <v>994</v>
      </c>
      <c r="F177" s="262" t="s">
        <v>995</v>
      </c>
      <c r="G177" s="263" t="s">
        <v>276</v>
      </c>
      <c r="H177" s="264">
        <v>2</v>
      </c>
      <c r="I177" s="265"/>
      <c r="J177" s="266">
        <f>ROUND(I177*H177,2)</f>
        <v>0</v>
      </c>
      <c r="K177" s="267"/>
      <c r="L177" s="268"/>
      <c r="M177" s="269" t="s">
        <v>19</v>
      </c>
      <c r="N177" s="270" t="s">
        <v>43</v>
      </c>
      <c r="O177" s="87"/>
      <c r="P177" s="218">
        <f>O177*H177</f>
        <v>0</v>
      </c>
      <c r="Q177" s="218">
        <v>0.00072000000000000005</v>
      </c>
      <c r="R177" s="218">
        <f>Q177*H177</f>
        <v>0.0014400000000000001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169</v>
      </c>
      <c r="AT177" s="220" t="s">
        <v>199</v>
      </c>
      <c r="AU177" s="220" t="s">
        <v>82</v>
      </c>
      <c r="AY177" s="20" t="s">
        <v>121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80</v>
      </c>
      <c r="BK177" s="221">
        <f>ROUND(I177*H177,2)</f>
        <v>0</v>
      </c>
      <c r="BL177" s="20" t="s">
        <v>127</v>
      </c>
      <c r="BM177" s="220" t="s">
        <v>996</v>
      </c>
    </row>
    <row r="178" s="2" customFormat="1" ht="24.15" customHeight="1">
      <c r="A178" s="41"/>
      <c r="B178" s="42"/>
      <c r="C178" s="208" t="s">
        <v>584</v>
      </c>
      <c r="D178" s="208" t="s">
        <v>123</v>
      </c>
      <c r="E178" s="209" t="s">
        <v>997</v>
      </c>
      <c r="F178" s="210" t="s">
        <v>998</v>
      </c>
      <c r="G178" s="211" t="s">
        <v>276</v>
      </c>
      <c r="H178" s="212">
        <v>2</v>
      </c>
      <c r="I178" s="213"/>
      <c r="J178" s="214">
        <f>ROUND(I178*H178,2)</f>
        <v>0</v>
      </c>
      <c r="K178" s="215"/>
      <c r="L178" s="47"/>
      <c r="M178" s="216" t="s">
        <v>19</v>
      </c>
      <c r="N178" s="217" t="s">
        <v>43</v>
      </c>
      <c r="O178" s="87"/>
      <c r="P178" s="218">
        <f>O178*H178</f>
        <v>0</v>
      </c>
      <c r="Q178" s="218">
        <v>0.00072000000000000005</v>
      </c>
      <c r="R178" s="218">
        <f>Q178*H178</f>
        <v>0.0014400000000000001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127</v>
      </c>
      <c r="AT178" s="220" t="s">
        <v>123</v>
      </c>
      <c r="AU178" s="220" t="s">
        <v>82</v>
      </c>
      <c r="AY178" s="20" t="s">
        <v>121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80</v>
      </c>
      <c r="BK178" s="221">
        <f>ROUND(I178*H178,2)</f>
        <v>0</v>
      </c>
      <c r="BL178" s="20" t="s">
        <v>127</v>
      </c>
      <c r="BM178" s="220" t="s">
        <v>999</v>
      </c>
    </row>
    <row r="179" s="2" customFormat="1">
      <c r="A179" s="41"/>
      <c r="B179" s="42"/>
      <c r="C179" s="43"/>
      <c r="D179" s="222" t="s">
        <v>129</v>
      </c>
      <c r="E179" s="43"/>
      <c r="F179" s="223" t="s">
        <v>1000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129</v>
      </c>
      <c r="AU179" s="20" t="s">
        <v>82</v>
      </c>
    </row>
    <row r="180" s="2" customFormat="1" ht="16.5" customHeight="1">
      <c r="A180" s="41"/>
      <c r="B180" s="42"/>
      <c r="C180" s="260" t="s">
        <v>589</v>
      </c>
      <c r="D180" s="260" t="s">
        <v>199</v>
      </c>
      <c r="E180" s="261" t="s">
        <v>1001</v>
      </c>
      <c r="F180" s="262" t="s">
        <v>1002</v>
      </c>
      <c r="G180" s="263" t="s">
        <v>276</v>
      </c>
      <c r="H180" s="264">
        <v>1</v>
      </c>
      <c r="I180" s="265"/>
      <c r="J180" s="266">
        <f>ROUND(I180*H180,2)</f>
        <v>0</v>
      </c>
      <c r="K180" s="267"/>
      <c r="L180" s="268"/>
      <c r="M180" s="269" t="s">
        <v>19</v>
      </c>
      <c r="N180" s="270" t="s">
        <v>43</v>
      </c>
      <c r="O180" s="87"/>
      <c r="P180" s="218">
        <f>O180*H180</f>
        <v>0</v>
      </c>
      <c r="Q180" s="218">
        <v>0.010970000000000001</v>
      </c>
      <c r="R180" s="218">
        <f>Q180*H180</f>
        <v>0.010970000000000001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169</v>
      </c>
      <c r="AT180" s="220" t="s">
        <v>199</v>
      </c>
      <c r="AU180" s="220" t="s">
        <v>82</v>
      </c>
      <c r="AY180" s="20" t="s">
        <v>121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80</v>
      </c>
      <c r="BK180" s="221">
        <f>ROUND(I180*H180,2)</f>
        <v>0</v>
      </c>
      <c r="BL180" s="20" t="s">
        <v>127</v>
      </c>
      <c r="BM180" s="220" t="s">
        <v>1003</v>
      </c>
    </row>
    <row r="181" s="2" customFormat="1" ht="16.5" customHeight="1">
      <c r="A181" s="41"/>
      <c r="B181" s="42"/>
      <c r="C181" s="260" t="s">
        <v>593</v>
      </c>
      <c r="D181" s="260" t="s">
        <v>199</v>
      </c>
      <c r="E181" s="261" t="s">
        <v>1004</v>
      </c>
      <c r="F181" s="262" t="s">
        <v>1005</v>
      </c>
      <c r="G181" s="263" t="s">
        <v>276</v>
      </c>
      <c r="H181" s="264">
        <v>1</v>
      </c>
      <c r="I181" s="265"/>
      <c r="J181" s="266">
        <f>ROUND(I181*H181,2)</f>
        <v>0</v>
      </c>
      <c r="K181" s="267"/>
      <c r="L181" s="268"/>
      <c r="M181" s="269" t="s">
        <v>19</v>
      </c>
      <c r="N181" s="270" t="s">
        <v>43</v>
      </c>
      <c r="O181" s="87"/>
      <c r="P181" s="218">
        <f>O181*H181</f>
        <v>0</v>
      </c>
      <c r="Q181" s="218">
        <v>0.00069999999999999999</v>
      </c>
      <c r="R181" s="218">
        <f>Q181*H181</f>
        <v>0.00069999999999999999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169</v>
      </c>
      <c r="AT181" s="220" t="s">
        <v>199</v>
      </c>
      <c r="AU181" s="220" t="s">
        <v>82</v>
      </c>
      <c r="AY181" s="20" t="s">
        <v>121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80</v>
      </c>
      <c r="BK181" s="221">
        <f>ROUND(I181*H181,2)</f>
        <v>0</v>
      </c>
      <c r="BL181" s="20" t="s">
        <v>127</v>
      </c>
      <c r="BM181" s="220" t="s">
        <v>1006</v>
      </c>
    </row>
    <row r="182" s="2" customFormat="1" ht="16.5" customHeight="1">
      <c r="A182" s="41"/>
      <c r="B182" s="42"/>
      <c r="C182" s="260" t="s">
        <v>598</v>
      </c>
      <c r="D182" s="260" t="s">
        <v>199</v>
      </c>
      <c r="E182" s="261" t="s">
        <v>1007</v>
      </c>
      <c r="F182" s="262" t="s">
        <v>1008</v>
      </c>
      <c r="G182" s="263" t="s">
        <v>276</v>
      </c>
      <c r="H182" s="264">
        <v>1</v>
      </c>
      <c r="I182" s="265"/>
      <c r="J182" s="266">
        <f>ROUND(I182*H182,2)</f>
        <v>0</v>
      </c>
      <c r="K182" s="267"/>
      <c r="L182" s="268"/>
      <c r="M182" s="269" t="s">
        <v>19</v>
      </c>
      <c r="N182" s="270" t="s">
        <v>43</v>
      </c>
      <c r="O182" s="87"/>
      <c r="P182" s="218">
        <f>O182*H182</f>
        <v>0</v>
      </c>
      <c r="Q182" s="218">
        <v>0.0097999999999999997</v>
      </c>
      <c r="R182" s="218">
        <f>Q182*H182</f>
        <v>0.0097999999999999997</v>
      </c>
      <c r="S182" s="218">
        <v>0</v>
      </c>
      <c r="T182" s="219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0" t="s">
        <v>169</v>
      </c>
      <c r="AT182" s="220" t="s">
        <v>199</v>
      </c>
      <c r="AU182" s="220" t="s">
        <v>82</v>
      </c>
      <c r="AY182" s="20" t="s">
        <v>121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20" t="s">
        <v>80</v>
      </c>
      <c r="BK182" s="221">
        <f>ROUND(I182*H182,2)</f>
        <v>0</v>
      </c>
      <c r="BL182" s="20" t="s">
        <v>127</v>
      </c>
      <c r="BM182" s="220" t="s">
        <v>1009</v>
      </c>
    </row>
    <row r="183" s="2" customFormat="1" ht="16.5" customHeight="1">
      <c r="A183" s="41"/>
      <c r="B183" s="42"/>
      <c r="C183" s="208" t="s">
        <v>602</v>
      </c>
      <c r="D183" s="208" t="s">
        <v>123</v>
      </c>
      <c r="E183" s="209" t="s">
        <v>1010</v>
      </c>
      <c r="F183" s="210" t="s">
        <v>1011</v>
      </c>
      <c r="G183" s="211" t="s">
        <v>276</v>
      </c>
      <c r="H183" s="212">
        <v>1</v>
      </c>
      <c r="I183" s="213"/>
      <c r="J183" s="214">
        <f>ROUND(I183*H183,2)</f>
        <v>0</v>
      </c>
      <c r="K183" s="215"/>
      <c r="L183" s="47"/>
      <c r="M183" s="216" t="s">
        <v>19</v>
      </c>
      <c r="N183" s="217" t="s">
        <v>43</v>
      </c>
      <c r="O183" s="87"/>
      <c r="P183" s="218">
        <f>O183*H183</f>
        <v>0</v>
      </c>
      <c r="Q183" s="218">
        <v>0.00181</v>
      </c>
      <c r="R183" s="218">
        <f>Q183*H183</f>
        <v>0.00181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127</v>
      </c>
      <c r="AT183" s="220" t="s">
        <v>123</v>
      </c>
      <c r="AU183" s="220" t="s">
        <v>82</v>
      </c>
      <c r="AY183" s="20" t="s">
        <v>121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80</v>
      </c>
      <c r="BK183" s="221">
        <f>ROUND(I183*H183,2)</f>
        <v>0</v>
      </c>
      <c r="BL183" s="20" t="s">
        <v>127</v>
      </c>
      <c r="BM183" s="220" t="s">
        <v>1012</v>
      </c>
    </row>
    <row r="184" s="2" customFormat="1">
      <c r="A184" s="41"/>
      <c r="B184" s="42"/>
      <c r="C184" s="43"/>
      <c r="D184" s="222" t="s">
        <v>129</v>
      </c>
      <c r="E184" s="43"/>
      <c r="F184" s="223" t="s">
        <v>1013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129</v>
      </c>
      <c r="AU184" s="20" t="s">
        <v>82</v>
      </c>
    </row>
    <row r="185" s="2" customFormat="1" ht="16.5" customHeight="1">
      <c r="A185" s="41"/>
      <c r="B185" s="42"/>
      <c r="C185" s="260" t="s">
        <v>606</v>
      </c>
      <c r="D185" s="260" t="s">
        <v>199</v>
      </c>
      <c r="E185" s="261" t="s">
        <v>1014</v>
      </c>
      <c r="F185" s="262" t="s">
        <v>1015</v>
      </c>
      <c r="G185" s="263" t="s">
        <v>276</v>
      </c>
      <c r="H185" s="264">
        <v>1</v>
      </c>
      <c r="I185" s="265"/>
      <c r="J185" s="266">
        <f>ROUND(I185*H185,2)</f>
        <v>0</v>
      </c>
      <c r="K185" s="267"/>
      <c r="L185" s="268"/>
      <c r="M185" s="269" t="s">
        <v>19</v>
      </c>
      <c r="N185" s="270" t="s">
        <v>43</v>
      </c>
      <c r="O185" s="87"/>
      <c r="P185" s="218">
        <f>O185*H185</f>
        <v>0</v>
      </c>
      <c r="Q185" s="218">
        <v>0.014</v>
      </c>
      <c r="R185" s="218">
        <f>Q185*H185</f>
        <v>0.014</v>
      </c>
      <c r="S185" s="218">
        <v>0</v>
      </c>
      <c r="T185" s="21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0" t="s">
        <v>169</v>
      </c>
      <c r="AT185" s="220" t="s">
        <v>199</v>
      </c>
      <c r="AU185" s="220" t="s">
        <v>82</v>
      </c>
      <c r="AY185" s="20" t="s">
        <v>121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20" t="s">
        <v>80</v>
      </c>
      <c r="BK185" s="221">
        <f>ROUND(I185*H185,2)</f>
        <v>0</v>
      </c>
      <c r="BL185" s="20" t="s">
        <v>127</v>
      </c>
      <c r="BM185" s="220" t="s">
        <v>1016</v>
      </c>
    </row>
    <row r="186" s="2" customFormat="1" ht="16.5" customHeight="1">
      <c r="A186" s="41"/>
      <c r="B186" s="42"/>
      <c r="C186" s="208" t="s">
        <v>611</v>
      </c>
      <c r="D186" s="208" t="s">
        <v>123</v>
      </c>
      <c r="E186" s="209" t="s">
        <v>1017</v>
      </c>
      <c r="F186" s="210" t="s">
        <v>1018</v>
      </c>
      <c r="G186" s="211" t="s">
        <v>276</v>
      </c>
      <c r="H186" s="212">
        <v>1</v>
      </c>
      <c r="I186" s="213"/>
      <c r="J186" s="214">
        <f>ROUND(I186*H186,2)</f>
        <v>0</v>
      </c>
      <c r="K186" s="215"/>
      <c r="L186" s="47"/>
      <c r="M186" s="216" t="s">
        <v>19</v>
      </c>
      <c r="N186" s="217" t="s">
        <v>43</v>
      </c>
      <c r="O186" s="87"/>
      <c r="P186" s="218">
        <f>O186*H186</f>
        <v>0</v>
      </c>
      <c r="Q186" s="218">
        <v>0.00072000000000000005</v>
      </c>
      <c r="R186" s="218">
        <f>Q186*H186</f>
        <v>0.00072000000000000005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127</v>
      </c>
      <c r="AT186" s="220" t="s">
        <v>123</v>
      </c>
      <c r="AU186" s="220" t="s">
        <v>82</v>
      </c>
      <c r="AY186" s="20" t="s">
        <v>121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80</v>
      </c>
      <c r="BK186" s="221">
        <f>ROUND(I186*H186,2)</f>
        <v>0</v>
      </c>
      <c r="BL186" s="20" t="s">
        <v>127</v>
      </c>
      <c r="BM186" s="220" t="s">
        <v>1019</v>
      </c>
    </row>
    <row r="187" s="2" customFormat="1">
      <c r="A187" s="41"/>
      <c r="B187" s="42"/>
      <c r="C187" s="43"/>
      <c r="D187" s="222" t="s">
        <v>129</v>
      </c>
      <c r="E187" s="43"/>
      <c r="F187" s="223" t="s">
        <v>1020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129</v>
      </c>
      <c r="AU187" s="20" t="s">
        <v>82</v>
      </c>
    </row>
    <row r="188" s="2" customFormat="1" ht="16.5" customHeight="1">
      <c r="A188" s="41"/>
      <c r="B188" s="42"/>
      <c r="C188" s="260" t="s">
        <v>615</v>
      </c>
      <c r="D188" s="260" t="s">
        <v>199</v>
      </c>
      <c r="E188" s="261" t="s">
        <v>1021</v>
      </c>
      <c r="F188" s="262" t="s">
        <v>1022</v>
      </c>
      <c r="G188" s="263" t="s">
        <v>276</v>
      </c>
      <c r="H188" s="264">
        <v>1</v>
      </c>
      <c r="I188" s="265"/>
      <c r="J188" s="266">
        <f>ROUND(I188*H188,2)</f>
        <v>0</v>
      </c>
      <c r="K188" s="267"/>
      <c r="L188" s="268"/>
      <c r="M188" s="269" t="s">
        <v>19</v>
      </c>
      <c r="N188" s="270" t="s">
        <v>43</v>
      </c>
      <c r="O188" s="87"/>
      <c r="P188" s="218">
        <f>O188*H188</f>
        <v>0</v>
      </c>
      <c r="Q188" s="218">
        <v>0.010999999999999999</v>
      </c>
      <c r="R188" s="218">
        <f>Q188*H188</f>
        <v>0.010999999999999999</v>
      </c>
      <c r="S188" s="218">
        <v>0</v>
      </c>
      <c r="T188" s="219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0" t="s">
        <v>169</v>
      </c>
      <c r="AT188" s="220" t="s">
        <v>199</v>
      </c>
      <c r="AU188" s="220" t="s">
        <v>82</v>
      </c>
      <c r="AY188" s="20" t="s">
        <v>121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20" t="s">
        <v>80</v>
      </c>
      <c r="BK188" s="221">
        <f>ROUND(I188*H188,2)</f>
        <v>0</v>
      </c>
      <c r="BL188" s="20" t="s">
        <v>127</v>
      </c>
      <c r="BM188" s="220" t="s">
        <v>1023</v>
      </c>
    </row>
    <row r="189" s="2" customFormat="1" ht="24.15" customHeight="1">
      <c r="A189" s="41"/>
      <c r="B189" s="42"/>
      <c r="C189" s="208" t="s">
        <v>621</v>
      </c>
      <c r="D189" s="208" t="s">
        <v>123</v>
      </c>
      <c r="E189" s="209" t="s">
        <v>1024</v>
      </c>
      <c r="F189" s="210" t="s">
        <v>1025</v>
      </c>
      <c r="G189" s="211" t="s">
        <v>276</v>
      </c>
      <c r="H189" s="212">
        <v>3</v>
      </c>
      <c r="I189" s="213"/>
      <c r="J189" s="214">
        <f>ROUND(I189*H189,2)</f>
        <v>0</v>
      </c>
      <c r="K189" s="215"/>
      <c r="L189" s="47"/>
      <c r="M189" s="216" t="s">
        <v>19</v>
      </c>
      <c r="N189" s="217" t="s">
        <v>43</v>
      </c>
      <c r="O189" s="87"/>
      <c r="P189" s="218">
        <f>O189*H189</f>
        <v>0</v>
      </c>
      <c r="Q189" s="218">
        <v>0.0016199999999999999</v>
      </c>
      <c r="R189" s="218">
        <f>Q189*H189</f>
        <v>0.0048599999999999997</v>
      </c>
      <c r="S189" s="218">
        <v>0</v>
      </c>
      <c r="T189" s="219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0" t="s">
        <v>127</v>
      </c>
      <c r="AT189" s="220" t="s">
        <v>123</v>
      </c>
      <c r="AU189" s="220" t="s">
        <v>82</v>
      </c>
      <c r="AY189" s="20" t="s">
        <v>121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20" t="s">
        <v>80</v>
      </c>
      <c r="BK189" s="221">
        <f>ROUND(I189*H189,2)</f>
        <v>0</v>
      </c>
      <c r="BL189" s="20" t="s">
        <v>127</v>
      </c>
      <c r="BM189" s="220" t="s">
        <v>1026</v>
      </c>
    </row>
    <row r="190" s="2" customFormat="1">
      <c r="A190" s="41"/>
      <c r="B190" s="42"/>
      <c r="C190" s="43"/>
      <c r="D190" s="222" t="s">
        <v>129</v>
      </c>
      <c r="E190" s="43"/>
      <c r="F190" s="223" t="s">
        <v>1027</v>
      </c>
      <c r="G190" s="43"/>
      <c r="H190" s="43"/>
      <c r="I190" s="224"/>
      <c r="J190" s="43"/>
      <c r="K190" s="43"/>
      <c r="L190" s="47"/>
      <c r="M190" s="225"/>
      <c r="N190" s="22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129</v>
      </c>
      <c r="AU190" s="20" t="s">
        <v>82</v>
      </c>
    </row>
    <row r="191" s="2" customFormat="1" ht="16.5" customHeight="1">
      <c r="A191" s="41"/>
      <c r="B191" s="42"/>
      <c r="C191" s="260" t="s">
        <v>627</v>
      </c>
      <c r="D191" s="260" t="s">
        <v>199</v>
      </c>
      <c r="E191" s="261" t="s">
        <v>1028</v>
      </c>
      <c r="F191" s="262" t="s">
        <v>1029</v>
      </c>
      <c r="G191" s="263" t="s">
        <v>276</v>
      </c>
      <c r="H191" s="264">
        <v>3</v>
      </c>
      <c r="I191" s="265"/>
      <c r="J191" s="266">
        <f>ROUND(I191*H191,2)</f>
        <v>0</v>
      </c>
      <c r="K191" s="267"/>
      <c r="L191" s="268"/>
      <c r="M191" s="269" t="s">
        <v>19</v>
      </c>
      <c r="N191" s="270" t="s">
        <v>43</v>
      </c>
      <c r="O191" s="87"/>
      <c r="P191" s="218">
        <f>O191*H191</f>
        <v>0</v>
      </c>
      <c r="Q191" s="218">
        <v>0.01847</v>
      </c>
      <c r="R191" s="218">
        <f>Q191*H191</f>
        <v>0.055410000000000001</v>
      </c>
      <c r="S191" s="218">
        <v>0</v>
      </c>
      <c r="T191" s="219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0" t="s">
        <v>169</v>
      </c>
      <c r="AT191" s="220" t="s">
        <v>199</v>
      </c>
      <c r="AU191" s="220" t="s">
        <v>82</v>
      </c>
      <c r="AY191" s="20" t="s">
        <v>121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80</v>
      </c>
      <c r="BK191" s="221">
        <f>ROUND(I191*H191,2)</f>
        <v>0</v>
      </c>
      <c r="BL191" s="20" t="s">
        <v>127</v>
      </c>
      <c r="BM191" s="220" t="s">
        <v>1030</v>
      </c>
    </row>
    <row r="192" s="2" customFormat="1" ht="16.5" customHeight="1">
      <c r="A192" s="41"/>
      <c r="B192" s="42"/>
      <c r="C192" s="260" t="s">
        <v>633</v>
      </c>
      <c r="D192" s="260" t="s">
        <v>199</v>
      </c>
      <c r="E192" s="261" t="s">
        <v>1031</v>
      </c>
      <c r="F192" s="262" t="s">
        <v>1032</v>
      </c>
      <c r="G192" s="263" t="s">
        <v>276</v>
      </c>
      <c r="H192" s="264">
        <v>3</v>
      </c>
      <c r="I192" s="265"/>
      <c r="J192" s="266">
        <f>ROUND(I192*H192,2)</f>
        <v>0</v>
      </c>
      <c r="K192" s="267"/>
      <c r="L192" s="268"/>
      <c r="M192" s="269" t="s">
        <v>19</v>
      </c>
      <c r="N192" s="270" t="s">
        <v>43</v>
      </c>
      <c r="O192" s="87"/>
      <c r="P192" s="218">
        <f>O192*H192</f>
        <v>0</v>
      </c>
      <c r="Q192" s="218">
        <v>0.0015</v>
      </c>
      <c r="R192" s="218">
        <f>Q192*H192</f>
        <v>0.0045000000000000005</v>
      </c>
      <c r="S192" s="218">
        <v>0</v>
      </c>
      <c r="T192" s="219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0" t="s">
        <v>169</v>
      </c>
      <c r="AT192" s="220" t="s">
        <v>199</v>
      </c>
      <c r="AU192" s="220" t="s">
        <v>82</v>
      </c>
      <c r="AY192" s="20" t="s">
        <v>121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20" t="s">
        <v>80</v>
      </c>
      <c r="BK192" s="221">
        <f>ROUND(I192*H192,2)</f>
        <v>0</v>
      </c>
      <c r="BL192" s="20" t="s">
        <v>127</v>
      </c>
      <c r="BM192" s="220" t="s">
        <v>1033</v>
      </c>
    </row>
    <row r="193" s="2" customFormat="1" ht="16.5" customHeight="1">
      <c r="A193" s="41"/>
      <c r="B193" s="42"/>
      <c r="C193" s="208" t="s">
        <v>640</v>
      </c>
      <c r="D193" s="208" t="s">
        <v>123</v>
      </c>
      <c r="E193" s="209" t="s">
        <v>1034</v>
      </c>
      <c r="F193" s="210" t="s">
        <v>1035</v>
      </c>
      <c r="G193" s="211" t="s">
        <v>126</v>
      </c>
      <c r="H193" s="212">
        <v>42</v>
      </c>
      <c r="I193" s="213"/>
      <c r="J193" s="214">
        <f>ROUND(I193*H193,2)</f>
        <v>0</v>
      </c>
      <c r="K193" s="215"/>
      <c r="L193" s="47"/>
      <c r="M193" s="216" t="s">
        <v>19</v>
      </c>
      <c r="N193" s="217" t="s">
        <v>43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127</v>
      </c>
      <c r="AT193" s="220" t="s">
        <v>123</v>
      </c>
      <c r="AU193" s="220" t="s">
        <v>82</v>
      </c>
      <c r="AY193" s="20" t="s">
        <v>121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20" t="s">
        <v>80</v>
      </c>
      <c r="BK193" s="221">
        <f>ROUND(I193*H193,2)</f>
        <v>0</v>
      </c>
      <c r="BL193" s="20" t="s">
        <v>127</v>
      </c>
      <c r="BM193" s="220" t="s">
        <v>1036</v>
      </c>
    </row>
    <row r="194" s="2" customFormat="1">
      <c r="A194" s="41"/>
      <c r="B194" s="42"/>
      <c r="C194" s="43"/>
      <c r="D194" s="222" t="s">
        <v>129</v>
      </c>
      <c r="E194" s="43"/>
      <c r="F194" s="223" t="s">
        <v>1037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129</v>
      </c>
      <c r="AU194" s="20" t="s">
        <v>82</v>
      </c>
    </row>
    <row r="195" s="2" customFormat="1" ht="16.5" customHeight="1">
      <c r="A195" s="41"/>
      <c r="B195" s="42"/>
      <c r="C195" s="208" t="s">
        <v>645</v>
      </c>
      <c r="D195" s="208" t="s">
        <v>123</v>
      </c>
      <c r="E195" s="209" t="s">
        <v>1038</v>
      </c>
      <c r="F195" s="210" t="s">
        <v>1039</v>
      </c>
      <c r="G195" s="211" t="s">
        <v>126</v>
      </c>
      <c r="H195" s="212">
        <v>42</v>
      </c>
      <c r="I195" s="213"/>
      <c r="J195" s="214">
        <f>ROUND(I195*H195,2)</f>
        <v>0</v>
      </c>
      <c r="K195" s="215"/>
      <c r="L195" s="47"/>
      <c r="M195" s="216" t="s">
        <v>19</v>
      </c>
      <c r="N195" s="217" t="s">
        <v>43</v>
      </c>
      <c r="O195" s="87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0" t="s">
        <v>127</v>
      </c>
      <c r="AT195" s="220" t="s">
        <v>123</v>
      </c>
      <c r="AU195" s="220" t="s">
        <v>82</v>
      </c>
      <c r="AY195" s="20" t="s">
        <v>121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20" t="s">
        <v>80</v>
      </c>
      <c r="BK195" s="221">
        <f>ROUND(I195*H195,2)</f>
        <v>0</v>
      </c>
      <c r="BL195" s="20" t="s">
        <v>127</v>
      </c>
      <c r="BM195" s="220" t="s">
        <v>1040</v>
      </c>
    </row>
    <row r="196" s="2" customFormat="1">
      <c r="A196" s="41"/>
      <c r="B196" s="42"/>
      <c r="C196" s="43"/>
      <c r="D196" s="222" t="s">
        <v>129</v>
      </c>
      <c r="E196" s="43"/>
      <c r="F196" s="223" t="s">
        <v>1041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129</v>
      </c>
      <c r="AU196" s="20" t="s">
        <v>82</v>
      </c>
    </row>
    <row r="197" s="2" customFormat="1" ht="16.5" customHeight="1">
      <c r="A197" s="41"/>
      <c r="B197" s="42"/>
      <c r="C197" s="208" t="s">
        <v>652</v>
      </c>
      <c r="D197" s="208" t="s">
        <v>123</v>
      </c>
      <c r="E197" s="209" t="s">
        <v>284</v>
      </c>
      <c r="F197" s="210" t="s">
        <v>285</v>
      </c>
      <c r="G197" s="211" t="s">
        <v>276</v>
      </c>
      <c r="H197" s="212">
        <v>2</v>
      </c>
      <c r="I197" s="213"/>
      <c r="J197" s="214">
        <f>ROUND(I197*H197,2)</f>
        <v>0</v>
      </c>
      <c r="K197" s="215"/>
      <c r="L197" s="47"/>
      <c r="M197" s="216" t="s">
        <v>19</v>
      </c>
      <c r="N197" s="217" t="s">
        <v>43</v>
      </c>
      <c r="O197" s="87"/>
      <c r="P197" s="218">
        <f>O197*H197</f>
        <v>0</v>
      </c>
      <c r="Q197" s="218">
        <v>0.45937</v>
      </c>
      <c r="R197" s="218">
        <f>Q197*H197</f>
        <v>0.91874</v>
      </c>
      <c r="S197" s="218">
        <v>0</v>
      </c>
      <c r="T197" s="219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0" t="s">
        <v>127</v>
      </c>
      <c r="AT197" s="220" t="s">
        <v>123</v>
      </c>
      <c r="AU197" s="220" t="s">
        <v>82</v>
      </c>
      <c r="AY197" s="20" t="s">
        <v>121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20" t="s">
        <v>80</v>
      </c>
      <c r="BK197" s="221">
        <f>ROUND(I197*H197,2)</f>
        <v>0</v>
      </c>
      <c r="BL197" s="20" t="s">
        <v>127</v>
      </c>
      <c r="BM197" s="220" t="s">
        <v>1042</v>
      </c>
    </row>
    <row r="198" s="2" customFormat="1">
      <c r="A198" s="41"/>
      <c r="B198" s="42"/>
      <c r="C198" s="43"/>
      <c r="D198" s="222" t="s">
        <v>129</v>
      </c>
      <c r="E198" s="43"/>
      <c r="F198" s="223" t="s">
        <v>287</v>
      </c>
      <c r="G198" s="43"/>
      <c r="H198" s="43"/>
      <c r="I198" s="224"/>
      <c r="J198" s="43"/>
      <c r="K198" s="43"/>
      <c r="L198" s="47"/>
      <c r="M198" s="225"/>
      <c r="N198" s="226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129</v>
      </c>
      <c r="AU198" s="20" t="s">
        <v>82</v>
      </c>
    </row>
    <row r="199" s="2" customFormat="1" ht="44.25" customHeight="1">
      <c r="A199" s="41"/>
      <c r="B199" s="42"/>
      <c r="C199" s="208" t="s">
        <v>658</v>
      </c>
      <c r="D199" s="208" t="s">
        <v>123</v>
      </c>
      <c r="E199" s="209" t="s">
        <v>1043</v>
      </c>
      <c r="F199" s="210" t="s">
        <v>1044</v>
      </c>
      <c r="G199" s="211" t="s">
        <v>139</v>
      </c>
      <c r="H199" s="212">
        <v>0.29999999999999999</v>
      </c>
      <c r="I199" s="213"/>
      <c r="J199" s="214">
        <f>ROUND(I199*H199,2)</f>
        <v>0</v>
      </c>
      <c r="K199" s="215"/>
      <c r="L199" s="47"/>
      <c r="M199" s="216" t="s">
        <v>19</v>
      </c>
      <c r="N199" s="217" t="s">
        <v>43</v>
      </c>
      <c r="O199" s="87"/>
      <c r="P199" s="218">
        <f>O199*H199</f>
        <v>0</v>
      </c>
      <c r="Q199" s="218">
        <v>1.42289</v>
      </c>
      <c r="R199" s="218">
        <f>Q199*H199</f>
        <v>0.426867</v>
      </c>
      <c r="S199" s="218">
        <v>0</v>
      </c>
      <c r="T199" s="219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0" t="s">
        <v>127</v>
      </c>
      <c r="AT199" s="220" t="s">
        <v>123</v>
      </c>
      <c r="AU199" s="220" t="s">
        <v>82</v>
      </c>
      <c r="AY199" s="20" t="s">
        <v>121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20" t="s">
        <v>80</v>
      </c>
      <c r="BK199" s="221">
        <f>ROUND(I199*H199,2)</f>
        <v>0</v>
      </c>
      <c r="BL199" s="20" t="s">
        <v>127</v>
      </c>
      <c r="BM199" s="220" t="s">
        <v>1045</v>
      </c>
    </row>
    <row r="200" s="2" customFormat="1">
      <c r="A200" s="41"/>
      <c r="B200" s="42"/>
      <c r="C200" s="43"/>
      <c r="D200" s="222" t="s">
        <v>129</v>
      </c>
      <c r="E200" s="43"/>
      <c r="F200" s="223" t="s">
        <v>1046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129</v>
      </c>
      <c r="AU200" s="20" t="s">
        <v>82</v>
      </c>
    </row>
    <row r="201" s="13" customFormat="1">
      <c r="A201" s="13"/>
      <c r="B201" s="227"/>
      <c r="C201" s="228"/>
      <c r="D201" s="229" t="s">
        <v>142</v>
      </c>
      <c r="E201" s="230" t="s">
        <v>19</v>
      </c>
      <c r="F201" s="231" t="s">
        <v>1047</v>
      </c>
      <c r="G201" s="228"/>
      <c r="H201" s="232">
        <v>0.29999999999999999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142</v>
      </c>
      <c r="AU201" s="238" t="s">
        <v>82</v>
      </c>
      <c r="AV201" s="13" t="s">
        <v>82</v>
      </c>
      <c r="AW201" s="13" t="s">
        <v>32</v>
      </c>
      <c r="AX201" s="13" t="s">
        <v>80</v>
      </c>
      <c r="AY201" s="238" t="s">
        <v>121</v>
      </c>
    </row>
    <row r="202" s="2" customFormat="1" ht="16.5" customHeight="1">
      <c r="A202" s="41"/>
      <c r="B202" s="42"/>
      <c r="C202" s="208" t="s">
        <v>662</v>
      </c>
      <c r="D202" s="208" t="s">
        <v>123</v>
      </c>
      <c r="E202" s="209" t="s">
        <v>309</v>
      </c>
      <c r="F202" s="210" t="s">
        <v>310</v>
      </c>
      <c r="G202" s="211" t="s">
        <v>126</v>
      </c>
      <c r="H202" s="212">
        <v>36.600000000000001</v>
      </c>
      <c r="I202" s="213"/>
      <c r="J202" s="214">
        <f>ROUND(I202*H202,2)</f>
        <v>0</v>
      </c>
      <c r="K202" s="215"/>
      <c r="L202" s="47"/>
      <c r="M202" s="216" t="s">
        <v>19</v>
      </c>
      <c r="N202" s="217" t="s">
        <v>43</v>
      </c>
      <c r="O202" s="87"/>
      <c r="P202" s="218">
        <f>O202*H202</f>
        <v>0</v>
      </c>
      <c r="Q202" s="218">
        <v>9.0000000000000006E-05</v>
      </c>
      <c r="R202" s="218">
        <f>Q202*H202</f>
        <v>0.0032940000000000005</v>
      </c>
      <c r="S202" s="218">
        <v>0</v>
      </c>
      <c r="T202" s="219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0" t="s">
        <v>127</v>
      </c>
      <c r="AT202" s="220" t="s">
        <v>123</v>
      </c>
      <c r="AU202" s="220" t="s">
        <v>82</v>
      </c>
      <c r="AY202" s="20" t="s">
        <v>121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20" t="s">
        <v>80</v>
      </c>
      <c r="BK202" s="221">
        <f>ROUND(I202*H202,2)</f>
        <v>0</v>
      </c>
      <c r="BL202" s="20" t="s">
        <v>127</v>
      </c>
      <c r="BM202" s="220" t="s">
        <v>1048</v>
      </c>
    </row>
    <row r="203" s="2" customFormat="1">
      <c r="A203" s="41"/>
      <c r="B203" s="42"/>
      <c r="C203" s="43"/>
      <c r="D203" s="222" t="s">
        <v>129</v>
      </c>
      <c r="E203" s="43"/>
      <c r="F203" s="223" t="s">
        <v>312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129</v>
      </c>
      <c r="AU203" s="20" t="s">
        <v>82</v>
      </c>
    </row>
    <row r="204" s="12" customFormat="1" ht="22.8" customHeight="1">
      <c r="A204" s="12"/>
      <c r="B204" s="192"/>
      <c r="C204" s="193"/>
      <c r="D204" s="194" t="s">
        <v>71</v>
      </c>
      <c r="E204" s="206" t="s">
        <v>175</v>
      </c>
      <c r="F204" s="206" t="s">
        <v>313</v>
      </c>
      <c r="G204" s="193"/>
      <c r="H204" s="193"/>
      <c r="I204" s="196"/>
      <c r="J204" s="207">
        <f>BK204</f>
        <v>0</v>
      </c>
      <c r="K204" s="193"/>
      <c r="L204" s="198"/>
      <c r="M204" s="199"/>
      <c r="N204" s="200"/>
      <c r="O204" s="200"/>
      <c r="P204" s="201">
        <f>SUM(P205:P207)</f>
        <v>0</v>
      </c>
      <c r="Q204" s="200"/>
      <c r="R204" s="201">
        <f>SUM(R205:R207)</f>
        <v>0.001176</v>
      </c>
      <c r="S204" s="200"/>
      <c r="T204" s="202">
        <f>SUM(T205:T207)</f>
        <v>0.090200000000000002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3" t="s">
        <v>80</v>
      </c>
      <c r="AT204" s="204" t="s">
        <v>71</v>
      </c>
      <c r="AU204" s="204" t="s">
        <v>80</v>
      </c>
      <c r="AY204" s="203" t="s">
        <v>121</v>
      </c>
      <c r="BK204" s="205">
        <f>SUM(BK205:BK207)</f>
        <v>0</v>
      </c>
    </row>
    <row r="205" s="2" customFormat="1" ht="24.15" customHeight="1">
      <c r="A205" s="41"/>
      <c r="B205" s="42"/>
      <c r="C205" s="208" t="s">
        <v>667</v>
      </c>
      <c r="D205" s="208" t="s">
        <v>123</v>
      </c>
      <c r="E205" s="209" t="s">
        <v>1049</v>
      </c>
      <c r="F205" s="210" t="s">
        <v>1050</v>
      </c>
      <c r="G205" s="211" t="s">
        <v>271</v>
      </c>
      <c r="H205" s="212">
        <v>1</v>
      </c>
      <c r="I205" s="213"/>
      <c r="J205" s="214">
        <f>ROUND(I205*H205,2)</f>
        <v>0</v>
      </c>
      <c r="K205" s="215"/>
      <c r="L205" s="47"/>
      <c r="M205" s="216" t="s">
        <v>19</v>
      </c>
      <c r="N205" s="217" t="s">
        <v>43</v>
      </c>
      <c r="O205" s="87"/>
      <c r="P205" s="218">
        <f>O205*H205</f>
        <v>0</v>
      </c>
      <c r="Q205" s="218">
        <v>0</v>
      </c>
      <c r="R205" s="218">
        <f>Q205*H205</f>
        <v>0</v>
      </c>
      <c r="S205" s="218">
        <v>0.058999999999999997</v>
      </c>
      <c r="T205" s="219">
        <f>S205*H205</f>
        <v>0.058999999999999997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0" t="s">
        <v>127</v>
      </c>
      <c r="AT205" s="220" t="s">
        <v>123</v>
      </c>
      <c r="AU205" s="220" t="s">
        <v>82</v>
      </c>
      <c r="AY205" s="20" t="s">
        <v>121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0" t="s">
        <v>80</v>
      </c>
      <c r="BK205" s="221">
        <f>ROUND(I205*H205,2)</f>
        <v>0</v>
      </c>
      <c r="BL205" s="20" t="s">
        <v>127</v>
      </c>
      <c r="BM205" s="220" t="s">
        <v>1051</v>
      </c>
    </row>
    <row r="206" s="2" customFormat="1" ht="21.75" customHeight="1">
      <c r="A206" s="41"/>
      <c r="B206" s="42"/>
      <c r="C206" s="208" t="s">
        <v>672</v>
      </c>
      <c r="D206" s="208" t="s">
        <v>123</v>
      </c>
      <c r="E206" s="209" t="s">
        <v>1052</v>
      </c>
      <c r="F206" s="210" t="s">
        <v>1053</v>
      </c>
      <c r="G206" s="211" t="s">
        <v>126</v>
      </c>
      <c r="H206" s="212">
        <v>0.80000000000000004</v>
      </c>
      <c r="I206" s="213"/>
      <c r="J206" s="214">
        <f>ROUND(I206*H206,2)</f>
        <v>0</v>
      </c>
      <c r="K206" s="215"/>
      <c r="L206" s="47"/>
      <c r="M206" s="216" t="s">
        <v>19</v>
      </c>
      <c r="N206" s="217" t="s">
        <v>43</v>
      </c>
      <c r="O206" s="87"/>
      <c r="P206" s="218">
        <f>O206*H206</f>
        <v>0</v>
      </c>
      <c r="Q206" s="218">
        <v>0.00147</v>
      </c>
      <c r="R206" s="218">
        <f>Q206*H206</f>
        <v>0.001176</v>
      </c>
      <c r="S206" s="218">
        <v>0.039</v>
      </c>
      <c r="T206" s="219">
        <f>S206*H206</f>
        <v>0.031200000000000002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0" t="s">
        <v>127</v>
      </c>
      <c r="AT206" s="220" t="s">
        <v>123</v>
      </c>
      <c r="AU206" s="220" t="s">
        <v>82</v>
      </c>
      <c r="AY206" s="20" t="s">
        <v>121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20" t="s">
        <v>80</v>
      </c>
      <c r="BK206" s="221">
        <f>ROUND(I206*H206,2)</f>
        <v>0</v>
      </c>
      <c r="BL206" s="20" t="s">
        <v>127</v>
      </c>
      <c r="BM206" s="220" t="s">
        <v>1054</v>
      </c>
    </row>
    <row r="207" s="2" customFormat="1">
      <c r="A207" s="41"/>
      <c r="B207" s="42"/>
      <c r="C207" s="43"/>
      <c r="D207" s="222" t="s">
        <v>129</v>
      </c>
      <c r="E207" s="43"/>
      <c r="F207" s="223" t="s">
        <v>1055</v>
      </c>
      <c r="G207" s="43"/>
      <c r="H207" s="43"/>
      <c r="I207" s="224"/>
      <c r="J207" s="43"/>
      <c r="K207" s="43"/>
      <c r="L207" s="47"/>
      <c r="M207" s="225"/>
      <c r="N207" s="226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129</v>
      </c>
      <c r="AU207" s="20" t="s">
        <v>82</v>
      </c>
    </row>
    <row r="208" s="12" customFormat="1" ht="22.8" customHeight="1">
      <c r="A208" s="12"/>
      <c r="B208" s="192"/>
      <c r="C208" s="193"/>
      <c r="D208" s="194" t="s">
        <v>71</v>
      </c>
      <c r="E208" s="206" t="s">
        <v>319</v>
      </c>
      <c r="F208" s="206" t="s">
        <v>320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SUM(P209:P210)</f>
        <v>0</v>
      </c>
      <c r="Q208" s="200"/>
      <c r="R208" s="201">
        <f>SUM(R209:R210)</f>
        <v>0</v>
      </c>
      <c r="S208" s="200"/>
      <c r="T208" s="202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3" t="s">
        <v>80</v>
      </c>
      <c r="AT208" s="204" t="s">
        <v>71</v>
      </c>
      <c r="AU208" s="204" t="s">
        <v>80</v>
      </c>
      <c r="AY208" s="203" t="s">
        <v>121</v>
      </c>
      <c r="BK208" s="205">
        <f>SUM(BK209:BK210)</f>
        <v>0</v>
      </c>
    </row>
    <row r="209" s="2" customFormat="1" ht="24.15" customHeight="1">
      <c r="A209" s="41"/>
      <c r="B209" s="42"/>
      <c r="C209" s="208" t="s">
        <v>677</v>
      </c>
      <c r="D209" s="208" t="s">
        <v>123</v>
      </c>
      <c r="E209" s="209" t="s">
        <v>322</v>
      </c>
      <c r="F209" s="210" t="s">
        <v>323</v>
      </c>
      <c r="G209" s="211" t="s">
        <v>178</v>
      </c>
      <c r="H209" s="212">
        <v>28.693999999999999</v>
      </c>
      <c r="I209" s="213"/>
      <c r="J209" s="214">
        <f>ROUND(I209*H209,2)</f>
        <v>0</v>
      </c>
      <c r="K209" s="215"/>
      <c r="L209" s="47"/>
      <c r="M209" s="216" t="s">
        <v>19</v>
      </c>
      <c r="N209" s="217" t="s">
        <v>43</v>
      </c>
      <c r="O209" s="87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127</v>
      </c>
      <c r="AT209" s="220" t="s">
        <v>123</v>
      </c>
      <c r="AU209" s="220" t="s">
        <v>82</v>
      </c>
      <c r="AY209" s="20" t="s">
        <v>121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80</v>
      </c>
      <c r="BK209" s="221">
        <f>ROUND(I209*H209,2)</f>
        <v>0</v>
      </c>
      <c r="BL209" s="20" t="s">
        <v>127</v>
      </c>
      <c r="BM209" s="220" t="s">
        <v>1056</v>
      </c>
    </row>
    <row r="210" s="2" customFormat="1">
      <c r="A210" s="41"/>
      <c r="B210" s="42"/>
      <c r="C210" s="43"/>
      <c r="D210" s="222" t="s">
        <v>129</v>
      </c>
      <c r="E210" s="43"/>
      <c r="F210" s="223" t="s">
        <v>325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129</v>
      </c>
      <c r="AU210" s="20" t="s">
        <v>82</v>
      </c>
    </row>
    <row r="211" s="12" customFormat="1" ht="25.92" customHeight="1">
      <c r="A211" s="12"/>
      <c r="B211" s="192"/>
      <c r="C211" s="193"/>
      <c r="D211" s="194" t="s">
        <v>71</v>
      </c>
      <c r="E211" s="195" t="s">
        <v>812</v>
      </c>
      <c r="F211" s="195" t="s">
        <v>813</v>
      </c>
      <c r="G211" s="193"/>
      <c r="H211" s="193"/>
      <c r="I211" s="196"/>
      <c r="J211" s="197">
        <f>BK211</f>
        <v>0</v>
      </c>
      <c r="K211" s="193"/>
      <c r="L211" s="198"/>
      <c r="M211" s="199"/>
      <c r="N211" s="200"/>
      <c r="O211" s="200"/>
      <c r="P211" s="201">
        <f>P212</f>
        <v>0</v>
      </c>
      <c r="Q211" s="200"/>
      <c r="R211" s="201">
        <f>R212</f>
        <v>0</v>
      </c>
      <c r="S211" s="200"/>
      <c r="T211" s="202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3" t="s">
        <v>82</v>
      </c>
      <c r="AT211" s="204" t="s">
        <v>71</v>
      </c>
      <c r="AU211" s="204" t="s">
        <v>72</v>
      </c>
      <c r="AY211" s="203" t="s">
        <v>121</v>
      </c>
      <c r="BK211" s="205">
        <f>BK212</f>
        <v>0</v>
      </c>
    </row>
    <row r="212" s="12" customFormat="1" ht="22.8" customHeight="1">
      <c r="A212" s="12"/>
      <c r="B212" s="192"/>
      <c r="C212" s="193"/>
      <c r="D212" s="194" t="s">
        <v>71</v>
      </c>
      <c r="E212" s="206" t="s">
        <v>845</v>
      </c>
      <c r="F212" s="206" t="s">
        <v>846</v>
      </c>
      <c r="G212" s="193"/>
      <c r="H212" s="193"/>
      <c r="I212" s="196"/>
      <c r="J212" s="207">
        <f>BK212</f>
        <v>0</v>
      </c>
      <c r="K212" s="193"/>
      <c r="L212" s="198"/>
      <c r="M212" s="199"/>
      <c r="N212" s="200"/>
      <c r="O212" s="200"/>
      <c r="P212" s="201">
        <f>SUM(P213:P216)</f>
        <v>0</v>
      </c>
      <c r="Q212" s="200"/>
      <c r="R212" s="201">
        <f>SUM(R213:R216)</f>
        <v>0</v>
      </c>
      <c r="S212" s="200"/>
      <c r="T212" s="202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3" t="s">
        <v>82</v>
      </c>
      <c r="AT212" s="204" t="s">
        <v>71</v>
      </c>
      <c r="AU212" s="204" t="s">
        <v>80</v>
      </c>
      <c r="AY212" s="203" t="s">
        <v>121</v>
      </c>
      <c r="BK212" s="205">
        <f>SUM(BK213:BK216)</f>
        <v>0</v>
      </c>
    </row>
    <row r="213" s="2" customFormat="1" ht="16.5" customHeight="1">
      <c r="A213" s="41"/>
      <c r="B213" s="42"/>
      <c r="C213" s="208" t="s">
        <v>682</v>
      </c>
      <c r="D213" s="208" t="s">
        <v>123</v>
      </c>
      <c r="E213" s="209" t="s">
        <v>1057</v>
      </c>
      <c r="F213" s="210" t="s">
        <v>1058</v>
      </c>
      <c r="G213" s="211" t="s">
        <v>276</v>
      </c>
      <c r="H213" s="212">
        <v>2</v>
      </c>
      <c r="I213" s="213"/>
      <c r="J213" s="214">
        <f>ROUND(I213*H213,2)</f>
        <v>0</v>
      </c>
      <c r="K213" s="215"/>
      <c r="L213" s="47"/>
      <c r="M213" s="216" t="s">
        <v>19</v>
      </c>
      <c r="N213" s="217" t="s">
        <v>43</v>
      </c>
      <c r="O213" s="87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213</v>
      </c>
      <c r="AT213" s="220" t="s">
        <v>123</v>
      </c>
      <c r="AU213" s="220" t="s">
        <v>82</v>
      </c>
      <c r="AY213" s="20" t="s">
        <v>121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80</v>
      </c>
      <c r="BK213" s="221">
        <f>ROUND(I213*H213,2)</f>
        <v>0</v>
      </c>
      <c r="BL213" s="20" t="s">
        <v>213</v>
      </c>
      <c r="BM213" s="220" t="s">
        <v>1059</v>
      </c>
    </row>
    <row r="214" s="2" customFormat="1">
      <c r="A214" s="41"/>
      <c r="B214" s="42"/>
      <c r="C214" s="43"/>
      <c r="D214" s="222" t="s">
        <v>129</v>
      </c>
      <c r="E214" s="43"/>
      <c r="F214" s="223" t="s">
        <v>1060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129</v>
      </c>
      <c r="AU214" s="20" t="s">
        <v>82</v>
      </c>
    </row>
    <row r="215" s="2" customFormat="1" ht="21.75" customHeight="1">
      <c r="A215" s="41"/>
      <c r="B215" s="42"/>
      <c r="C215" s="208" t="s">
        <v>684</v>
      </c>
      <c r="D215" s="208" t="s">
        <v>123</v>
      </c>
      <c r="E215" s="209" t="s">
        <v>1061</v>
      </c>
      <c r="F215" s="210" t="s">
        <v>1062</v>
      </c>
      <c r="G215" s="211" t="s">
        <v>276</v>
      </c>
      <c r="H215" s="212">
        <v>4</v>
      </c>
      <c r="I215" s="213"/>
      <c r="J215" s="214">
        <f>ROUND(I215*H215,2)</f>
        <v>0</v>
      </c>
      <c r="K215" s="215"/>
      <c r="L215" s="47"/>
      <c r="M215" s="216" t="s">
        <v>19</v>
      </c>
      <c r="N215" s="217" t="s">
        <v>43</v>
      </c>
      <c r="O215" s="87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0" t="s">
        <v>213</v>
      </c>
      <c r="AT215" s="220" t="s">
        <v>123</v>
      </c>
      <c r="AU215" s="220" t="s">
        <v>82</v>
      </c>
      <c r="AY215" s="20" t="s">
        <v>121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20" t="s">
        <v>80</v>
      </c>
      <c r="BK215" s="221">
        <f>ROUND(I215*H215,2)</f>
        <v>0</v>
      </c>
      <c r="BL215" s="20" t="s">
        <v>213</v>
      </c>
      <c r="BM215" s="220" t="s">
        <v>1063</v>
      </c>
    </row>
    <row r="216" s="2" customFormat="1">
      <c r="A216" s="41"/>
      <c r="B216" s="42"/>
      <c r="C216" s="43"/>
      <c r="D216" s="222" t="s">
        <v>129</v>
      </c>
      <c r="E216" s="43"/>
      <c r="F216" s="223" t="s">
        <v>1064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129</v>
      </c>
      <c r="AU216" s="20" t="s">
        <v>82</v>
      </c>
    </row>
    <row r="217" s="12" customFormat="1" ht="25.92" customHeight="1">
      <c r="A217" s="12"/>
      <c r="B217" s="192"/>
      <c r="C217" s="193"/>
      <c r="D217" s="194" t="s">
        <v>71</v>
      </c>
      <c r="E217" s="195" t="s">
        <v>199</v>
      </c>
      <c r="F217" s="195" t="s">
        <v>1065</v>
      </c>
      <c r="G217" s="193"/>
      <c r="H217" s="193"/>
      <c r="I217" s="196"/>
      <c r="J217" s="197">
        <f>BK217</f>
        <v>0</v>
      </c>
      <c r="K217" s="193"/>
      <c r="L217" s="198"/>
      <c r="M217" s="199"/>
      <c r="N217" s="200"/>
      <c r="O217" s="200"/>
      <c r="P217" s="201">
        <f>P218</f>
        <v>0</v>
      </c>
      <c r="Q217" s="200"/>
      <c r="R217" s="201">
        <f>R218</f>
        <v>0.028180000000000004</v>
      </c>
      <c r="S217" s="200"/>
      <c r="T217" s="202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3" t="s">
        <v>136</v>
      </c>
      <c r="AT217" s="204" t="s">
        <v>71</v>
      </c>
      <c r="AU217" s="204" t="s">
        <v>72</v>
      </c>
      <c r="AY217" s="203" t="s">
        <v>121</v>
      </c>
      <c r="BK217" s="205">
        <f>BK218</f>
        <v>0</v>
      </c>
    </row>
    <row r="218" s="12" customFormat="1" ht="22.8" customHeight="1">
      <c r="A218" s="12"/>
      <c r="B218" s="192"/>
      <c r="C218" s="193"/>
      <c r="D218" s="194" t="s">
        <v>71</v>
      </c>
      <c r="E218" s="206" t="s">
        <v>1066</v>
      </c>
      <c r="F218" s="206" t="s">
        <v>1067</v>
      </c>
      <c r="G218" s="193"/>
      <c r="H218" s="193"/>
      <c r="I218" s="196"/>
      <c r="J218" s="207">
        <f>BK218</f>
        <v>0</v>
      </c>
      <c r="K218" s="193"/>
      <c r="L218" s="198"/>
      <c r="M218" s="199"/>
      <c r="N218" s="200"/>
      <c r="O218" s="200"/>
      <c r="P218" s="201">
        <f>SUM(P219:P230)</f>
        <v>0</v>
      </c>
      <c r="Q218" s="200"/>
      <c r="R218" s="201">
        <f>SUM(R219:R230)</f>
        <v>0.028180000000000004</v>
      </c>
      <c r="S218" s="200"/>
      <c r="T218" s="202">
        <f>SUM(T219:T230)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3" t="s">
        <v>136</v>
      </c>
      <c r="AT218" s="204" t="s">
        <v>71</v>
      </c>
      <c r="AU218" s="204" t="s">
        <v>80</v>
      </c>
      <c r="AY218" s="203" t="s">
        <v>121</v>
      </c>
      <c r="BK218" s="205">
        <f>SUM(BK219:BK230)</f>
        <v>0</v>
      </c>
    </row>
    <row r="219" s="2" customFormat="1" ht="16.5" customHeight="1">
      <c r="A219" s="41"/>
      <c r="B219" s="42"/>
      <c r="C219" s="208" t="s">
        <v>687</v>
      </c>
      <c r="D219" s="208" t="s">
        <v>123</v>
      </c>
      <c r="E219" s="209" t="s">
        <v>1068</v>
      </c>
      <c r="F219" s="210" t="s">
        <v>1069</v>
      </c>
      <c r="G219" s="211" t="s">
        <v>126</v>
      </c>
      <c r="H219" s="212">
        <v>4</v>
      </c>
      <c r="I219" s="213"/>
      <c r="J219" s="214">
        <f>ROUND(I219*H219,2)</f>
        <v>0</v>
      </c>
      <c r="K219" s="215"/>
      <c r="L219" s="47"/>
      <c r="M219" s="216" t="s">
        <v>19</v>
      </c>
      <c r="N219" s="217" t="s">
        <v>43</v>
      </c>
      <c r="O219" s="87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0" t="s">
        <v>704</v>
      </c>
      <c r="AT219" s="220" t="s">
        <v>123</v>
      </c>
      <c r="AU219" s="220" t="s">
        <v>82</v>
      </c>
      <c r="AY219" s="20" t="s">
        <v>121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20" t="s">
        <v>80</v>
      </c>
      <c r="BK219" s="221">
        <f>ROUND(I219*H219,2)</f>
        <v>0</v>
      </c>
      <c r="BL219" s="20" t="s">
        <v>704</v>
      </c>
      <c r="BM219" s="220" t="s">
        <v>1070</v>
      </c>
    </row>
    <row r="220" s="2" customFormat="1">
      <c r="A220" s="41"/>
      <c r="B220" s="42"/>
      <c r="C220" s="43"/>
      <c r="D220" s="222" t="s">
        <v>129</v>
      </c>
      <c r="E220" s="43"/>
      <c r="F220" s="223" t="s">
        <v>1071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129</v>
      </c>
      <c r="AU220" s="20" t="s">
        <v>82</v>
      </c>
    </row>
    <row r="221" s="2" customFormat="1" ht="16.5" customHeight="1">
      <c r="A221" s="41"/>
      <c r="B221" s="42"/>
      <c r="C221" s="260" t="s">
        <v>691</v>
      </c>
      <c r="D221" s="260" t="s">
        <v>199</v>
      </c>
      <c r="E221" s="261" t="s">
        <v>1072</v>
      </c>
      <c r="F221" s="262" t="s">
        <v>1073</v>
      </c>
      <c r="G221" s="263" t="s">
        <v>126</v>
      </c>
      <c r="H221" s="264">
        <v>4</v>
      </c>
      <c r="I221" s="265"/>
      <c r="J221" s="266">
        <f>ROUND(I221*H221,2)</f>
        <v>0</v>
      </c>
      <c r="K221" s="267"/>
      <c r="L221" s="268"/>
      <c r="M221" s="269" t="s">
        <v>19</v>
      </c>
      <c r="N221" s="270" t="s">
        <v>43</v>
      </c>
      <c r="O221" s="87"/>
      <c r="P221" s="218">
        <f>O221*H221</f>
        <v>0</v>
      </c>
      <c r="Q221" s="218">
        <v>0.0067400000000000003</v>
      </c>
      <c r="R221" s="218">
        <f>Q221*H221</f>
        <v>0.026960000000000001</v>
      </c>
      <c r="S221" s="218">
        <v>0</v>
      </c>
      <c r="T221" s="219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0" t="s">
        <v>1074</v>
      </c>
      <c r="AT221" s="220" t="s">
        <v>199</v>
      </c>
      <c r="AU221" s="220" t="s">
        <v>82</v>
      </c>
      <c r="AY221" s="20" t="s">
        <v>121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20" t="s">
        <v>80</v>
      </c>
      <c r="BK221" s="221">
        <f>ROUND(I221*H221,2)</f>
        <v>0</v>
      </c>
      <c r="BL221" s="20" t="s">
        <v>1074</v>
      </c>
      <c r="BM221" s="220" t="s">
        <v>1075</v>
      </c>
    </row>
    <row r="222" s="2" customFormat="1" ht="16.5" customHeight="1">
      <c r="A222" s="41"/>
      <c r="B222" s="42"/>
      <c r="C222" s="208" t="s">
        <v>695</v>
      </c>
      <c r="D222" s="208" t="s">
        <v>123</v>
      </c>
      <c r="E222" s="209" t="s">
        <v>1076</v>
      </c>
      <c r="F222" s="210" t="s">
        <v>1077</v>
      </c>
      <c r="G222" s="211" t="s">
        <v>126</v>
      </c>
      <c r="H222" s="212">
        <v>4</v>
      </c>
      <c r="I222" s="213"/>
      <c r="J222" s="214">
        <f>ROUND(I222*H222,2)</f>
        <v>0</v>
      </c>
      <c r="K222" s="215"/>
      <c r="L222" s="47"/>
      <c r="M222" s="216" t="s">
        <v>19</v>
      </c>
      <c r="N222" s="217" t="s">
        <v>43</v>
      </c>
      <c r="O222" s="87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0" t="s">
        <v>704</v>
      </c>
      <c r="AT222" s="220" t="s">
        <v>123</v>
      </c>
      <c r="AU222" s="220" t="s">
        <v>82</v>
      </c>
      <c r="AY222" s="20" t="s">
        <v>121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20" t="s">
        <v>80</v>
      </c>
      <c r="BK222" s="221">
        <f>ROUND(I222*H222,2)</f>
        <v>0</v>
      </c>
      <c r="BL222" s="20" t="s">
        <v>704</v>
      </c>
      <c r="BM222" s="220" t="s">
        <v>1078</v>
      </c>
    </row>
    <row r="223" s="2" customFormat="1">
      <c r="A223" s="41"/>
      <c r="B223" s="42"/>
      <c r="C223" s="43"/>
      <c r="D223" s="222" t="s">
        <v>129</v>
      </c>
      <c r="E223" s="43"/>
      <c r="F223" s="223" t="s">
        <v>1079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129</v>
      </c>
      <c r="AU223" s="20" t="s">
        <v>82</v>
      </c>
    </row>
    <row r="224" s="2" customFormat="1" ht="24.15" customHeight="1">
      <c r="A224" s="41"/>
      <c r="B224" s="42"/>
      <c r="C224" s="208" t="s">
        <v>700</v>
      </c>
      <c r="D224" s="208" t="s">
        <v>123</v>
      </c>
      <c r="E224" s="209" t="s">
        <v>1080</v>
      </c>
      <c r="F224" s="210" t="s">
        <v>1081</v>
      </c>
      <c r="G224" s="211" t="s">
        <v>276</v>
      </c>
      <c r="H224" s="212">
        <v>5</v>
      </c>
      <c r="I224" s="213"/>
      <c r="J224" s="214">
        <f>ROUND(I224*H224,2)</f>
        <v>0</v>
      </c>
      <c r="K224" s="215"/>
      <c r="L224" s="47"/>
      <c r="M224" s="216" t="s">
        <v>19</v>
      </c>
      <c r="N224" s="217" t="s">
        <v>43</v>
      </c>
      <c r="O224" s="87"/>
      <c r="P224" s="218">
        <f>O224*H224</f>
        <v>0</v>
      </c>
      <c r="Q224" s="218">
        <v>1.0000000000000001E-05</v>
      </c>
      <c r="R224" s="218">
        <f>Q224*H224</f>
        <v>5.0000000000000002E-05</v>
      </c>
      <c r="S224" s="218">
        <v>0</v>
      </c>
      <c r="T224" s="21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0" t="s">
        <v>704</v>
      </c>
      <c r="AT224" s="220" t="s">
        <v>123</v>
      </c>
      <c r="AU224" s="220" t="s">
        <v>82</v>
      </c>
      <c r="AY224" s="20" t="s">
        <v>121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20" t="s">
        <v>80</v>
      </c>
      <c r="BK224" s="221">
        <f>ROUND(I224*H224,2)</f>
        <v>0</v>
      </c>
      <c r="BL224" s="20" t="s">
        <v>704</v>
      </c>
      <c r="BM224" s="220" t="s">
        <v>1082</v>
      </c>
    </row>
    <row r="225" s="2" customFormat="1">
      <c r="A225" s="41"/>
      <c r="B225" s="42"/>
      <c r="C225" s="43"/>
      <c r="D225" s="222" t="s">
        <v>129</v>
      </c>
      <c r="E225" s="43"/>
      <c r="F225" s="223" t="s">
        <v>1083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129</v>
      </c>
      <c r="AU225" s="20" t="s">
        <v>82</v>
      </c>
    </row>
    <row r="226" s="2" customFormat="1" ht="16.5" customHeight="1">
      <c r="A226" s="41"/>
      <c r="B226" s="42"/>
      <c r="C226" s="260" t="s">
        <v>702</v>
      </c>
      <c r="D226" s="260" t="s">
        <v>199</v>
      </c>
      <c r="E226" s="261" t="s">
        <v>1084</v>
      </c>
      <c r="F226" s="262" t="s">
        <v>1085</v>
      </c>
      <c r="G226" s="263" t="s">
        <v>276</v>
      </c>
      <c r="H226" s="264">
        <v>5</v>
      </c>
      <c r="I226" s="265"/>
      <c r="J226" s="266">
        <f>ROUND(I226*H226,2)</f>
        <v>0</v>
      </c>
      <c r="K226" s="267"/>
      <c r="L226" s="268"/>
      <c r="M226" s="269" t="s">
        <v>19</v>
      </c>
      <c r="N226" s="270" t="s">
        <v>43</v>
      </c>
      <c r="O226" s="87"/>
      <c r="P226" s="218">
        <f>O226*H226</f>
        <v>0</v>
      </c>
      <c r="Q226" s="218">
        <v>5.0000000000000002E-05</v>
      </c>
      <c r="R226" s="218">
        <f>Q226*H226</f>
        <v>0.00025000000000000001</v>
      </c>
      <c r="S226" s="218">
        <v>0</v>
      </c>
      <c r="T226" s="219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0" t="s">
        <v>1074</v>
      </c>
      <c r="AT226" s="220" t="s">
        <v>199</v>
      </c>
      <c r="AU226" s="220" t="s">
        <v>82</v>
      </c>
      <c r="AY226" s="20" t="s">
        <v>121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20" t="s">
        <v>80</v>
      </c>
      <c r="BK226" s="221">
        <f>ROUND(I226*H226,2)</f>
        <v>0</v>
      </c>
      <c r="BL226" s="20" t="s">
        <v>1074</v>
      </c>
      <c r="BM226" s="220" t="s">
        <v>1086</v>
      </c>
    </row>
    <row r="227" s="13" customFormat="1">
      <c r="A227" s="13"/>
      <c r="B227" s="227"/>
      <c r="C227" s="228"/>
      <c r="D227" s="229" t="s">
        <v>142</v>
      </c>
      <c r="E227" s="228"/>
      <c r="F227" s="231" t="s">
        <v>1087</v>
      </c>
      <c r="G227" s="228"/>
      <c r="H227" s="232">
        <v>5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142</v>
      </c>
      <c r="AU227" s="238" t="s">
        <v>82</v>
      </c>
      <c r="AV227" s="13" t="s">
        <v>82</v>
      </c>
      <c r="AW227" s="13" t="s">
        <v>4</v>
      </c>
      <c r="AX227" s="13" t="s">
        <v>80</v>
      </c>
      <c r="AY227" s="238" t="s">
        <v>121</v>
      </c>
    </row>
    <row r="228" s="2" customFormat="1" ht="16.5" customHeight="1">
      <c r="A228" s="41"/>
      <c r="B228" s="42"/>
      <c r="C228" s="208" t="s">
        <v>704</v>
      </c>
      <c r="D228" s="208" t="s">
        <v>123</v>
      </c>
      <c r="E228" s="209" t="s">
        <v>1088</v>
      </c>
      <c r="F228" s="210" t="s">
        <v>1089</v>
      </c>
      <c r="G228" s="211" t="s">
        <v>276</v>
      </c>
      <c r="H228" s="212">
        <v>2</v>
      </c>
      <c r="I228" s="213"/>
      <c r="J228" s="214">
        <f>ROUND(I228*H228,2)</f>
        <v>0</v>
      </c>
      <c r="K228" s="215"/>
      <c r="L228" s="47"/>
      <c r="M228" s="216" t="s">
        <v>19</v>
      </c>
      <c r="N228" s="217" t="s">
        <v>43</v>
      </c>
      <c r="O228" s="87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0" t="s">
        <v>704</v>
      </c>
      <c r="AT228" s="220" t="s">
        <v>123</v>
      </c>
      <c r="AU228" s="220" t="s">
        <v>82</v>
      </c>
      <c r="AY228" s="20" t="s">
        <v>121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20" t="s">
        <v>80</v>
      </c>
      <c r="BK228" s="221">
        <f>ROUND(I228*H228,2)</f>
        <v>0</v>
      </c>
      <c r="BL228" s="20" t="s">
        <v>704</v>
      </c>
      <c r="BM228" s="220" t="s">
        <v>1090</v>
      </c>
    </row>
    <row r="229" s="2" customFormat="1">
      <c r="A229" s="41"/>
      <c r="B229" s="42"/>
      <c r="C229" s="43"/>
      <c r="D229" s="222" t="s">
        <v>129</v>
      </c>
      <c r="E229" s="43"/>
      <c r="F229" s="223" t="s">
        <v>1091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129</v>
      </c>
      <c r="AU229" s="20" t="s">
        <v>82</v>
      </c>
    </row>
    <row r="230" s="2" customFormat="1" ht="16.5" customHeight="1">
      <c r="A230" s="41"/>
      <c r="B230" s="42"/>
      <c r="C230" s="260" t="s">
        <v>706</v>
      </c>
      <c r="D230" s="260" t="s">
        <v>199</v>
      </c>
      <c r="E230" s="261" t="s">
        <v>1092</v>
      </c>
      <c r="F230" s="262" t="s">
        <v>1093</v>
      </c>
      <c r="G230" s="263" t="s">
        <v>276</v>
      </c>
      <c r="H230" s="264">
        <v>2</v>
      </c>
      <c r="I230" s="265"/>
      <c r="J230" s="266">
        <f>ROUND(I230*H230,2)</f>
        <v>0</v>
      </c>
      <c r="K230" s="267"/>
      <c r="L230" s="268"/>
      <c r="M230" s="287" t="s">
        <v>19</v>
      </c>
      <c r="N230" s="288" t="s">
        <v>43</v>
      </c>
      <c r="O230" s="273"/>
      <c r="P230" s="289">
        <f>O230*H230</f>
        <v>0</v>
      </c>
      <c r="Q230" s="289">
        <v>0.00046000000000000001</v>
      </c>
      <c r="R230" s="289">
        <f>Q230*H230</f>
        <v>0.00092000000000000003</v>
      </c>
      <c r="S230" s="289">
        <v>0</v>
      </c>
      <c r="T230" s="290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0" t="s">
        <v>1094</v>
      </c>
      <c r="AT230" s="220" t="s">
        <v>199</v>
      </c>
      <c r="AU230" s="220" t="s">
        <v>82</v>
      </c>
      <c r="AY230" s="20" t="s">
        <v>121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20" t="s">
        <v>80</v>
      </c>
      <c r="BK230" s="221">
        <f>ROUND(I230*H230,2)</f>
        <v>0</v>
      </c>
      <c r="BL230" s="20" t="s">
        <v>704</v>
      </c>
      <c r="BM230" s="220" t="s">
        <v>1095</v>
      </c>
    </row>
    <row r="231" s="2" customFormat="1" ht="6.96" customHeight="1">
      <c r="A231" s="41"/>
      <c r="B231" s="62"/>
      <c r="C231" s="63"/>
      <c r="D231" s="63"/>
      <c r="E231" s="63"/>
      <c r="F231" s="63"/>
      <c r="G231" s="63"/>
      <c r="H231" s="63"/>
      <c r="I231" s="63"/>
      <c r="J231" s="63"/>
      <c r="K231" s="63"/>
      <c r="L231" s="47"/>
      <c r="M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</row>
  </sheetData>
  <sheetProtection sheet="1" autoFilter="0" formatColumns="0" formatRows="0" objects="1" scenarios="1" spinCount="100000" saltValue="Gj7hC+dt6D0CK/rCiJSp+pO2te5sLCSEvVSnOgcMXJXexDlW20LAG38fKmRg4zMyNOkZH2gG2vzW5SE4ayrTNw==" hashValue="9rAjxCco0NWzAQKSpUzwuwO3PzOreqaD10pUFQgT2OoF+orz82yECh4ZBP3L8jfdszFp4PYZ+u5q9Dt1aPR8ow==" algorithmName="SHA-512" password="CC35"/>
  <autoFilter ref="C88:K23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9001401"/>
    <hyperlink ref="F95" r:id="rId2" display="https://podminky.urs.cz/item/CS_URS_2024_02/119001421"/>
    <hyperlink ref="F97" r:id="rId3" display="https://podminky.urs.cz/item/CS_URS_2024_02/121151113"/>
    <hyperlink ref="F99" r:id="rId4" display="https://podminky.urs.cz/item/CS_URS_2024_02/132212121"/>
    <hyperlink ref="F107" r:id="rId5" display="https://podminky.urs.cz/item/CS_URS_2024_02/132254102"/>
    <hyperlink ref="F112" r:id="rId6" display="https://podminky.urs.cz/item/CS_URS_2024_02/139001101"/>
    <hyperlink ref="F114" r:id="rId7" display="https://podminky.urs.cz/item/CS_URS_2024_02/139711111"/>
    <hyperlink ref="F117" r:id="rId8" display="https://podminky.urs.cz/item/CS_URS_2024_02/139911121"/>
    <hyperlink ref="F119" r:id="rId9" display="https://podminky.urs.cz/item/CS_URS_2024_02/162211311"/>
    <hyperlink ref="F121" r:id="rId10" display="https://podminky.urs.cz/item/CS_URS_2024_02/162211319"/>
    <hyperlink ref="F125" r:id="rId11" display="https://podminky.urs.cz/item/CS_URS_2024_02/162251102"/>
    <hyperlink ref="F129" r:id="rId12" display="https://podminky.urs.cz/item/CS_URS_2024_02/162751117"/>
    <hyperlink ref="F131" r:id="rId13" display="https://podminky.urs.cz/item/CS_URS_2024_02/171201221"/>
    <hyperlink ref="F133" r:id="rId14" display="https://podminky.urs.cz/item/CS_URS_2024_02/171251201"/>
    <hyperlink ref="F135" r:id="rId15" display="https://podminky.urs.cz/item/CS_URS_2024_02/174111101"/>
    <hyperlink ref="F137" r:id="rId16" display="https://podminky.urs.cz/item/CS_URS_2024_02/174151101"/>
    <hyperlink ref="F140" r:id="rId17" display="https://podminky.urs.cz/item/CS_URS_2024_02/175151101"/>
    <hyperlink ref="F145" r:id="rId18" display="https://podminky.urs.cz/item/CS_URS_2024_02/181351103"/>
    <hyperlink ref="F147" r:id="rId19" display="https://podminky.urs.cz/item/CS_URS_2024_02/181411131"/>
    <hyperlink ref="F151" r:id="rId20" display="https://podminky.urs.cz/item/CS_URS_2024_02/181951111"/>
    <hyperlink ref="F154" r:id="rId21" display="https://podminky.urs.cz/item/CS_URS_2024_02/451572111"/>
    <hyperlink ref="F158" r:id="rId22" display="https://podminky.urs.cz/item/CS_URS_2024_02/857212122"/>
    <hyperlink ref="F162" r:id="rId23" display="https://podminky.urs.cz/item/CS_URS_2024_02/857242122"/>
    <hyperlink ref="F171" r:id="rId24" display="https://podminky.urs.cz/item/CS_URS_2024_02/871241141"/>
    <hyperlink ref="F175" r:id="rId25" display="https://podminky.urs.cz/item/CS_URS_2024_02/877241110"/>
    <hyperlink ref="F179" r:id="rId26" display="https://podminky.urs.cz/item/CS_URS_2024_02/891211222"/>
    <hyperlink ref="F184" r:id="rId27" display="https://podminky.urs.cz/item/CS_URS_2024_02/891212312"/>
    <hyperlink ref="F187" r:id="rId28" display="https://podminky.urs.cz/item/CS_URS_2024_02/891215321"/>
    <hyperlink ref="F190" r:id="rId29" display="https://podminky.urs.cz/item/CS_URS_2024_02/891241222"/>
    <hyperlink ref="F194" r:id="rId30" display="https://podminky.urs.cz/item/CS_URS_2024_02/892241111"/>
    <hyperlink ref="F196" r:id="rId31" display="https://podminky.urs.cz/item/CS_URS_2024_02/892273122"/>
    <hyperlink ref="F198" r:id="rId32" display="https://podminky.urs.cz/item/CS_URS_2024_02/892372111"/>
    <hyperlink ref="F200" r:id="rId33" display="https://podminky.urs.cz/item/CS_URS_2024_02/893215121"/>
    <hyperlink ref="F203" r:id="rId34" display="https://podminky.urs.cz/item/CS_URS_2024_02/899722113"/>
    <hyperlink ref="F207" r:id="rId35" display="https://podminky.urs.cz/item/CS_URS_2024_02/977151123"/>
    <hyperlink ref="F210" r:id="rId36" display="https://podminky.urs.cz/item/CS_URS_2024_02/998276101"/>
    <hyperlink ref="F214" r:id="rId37" display="https://podminky.urs.cz/item/CS_URS_2024_02/722173989"/>
    <hyperlink ref="F216" r:id="rId38" display="https://podminky.urs.cz/item/CS_URS_2024_02/722190901"/>
    <hyperlink ref="F220" r:id="rId39" display="https://podminky.urs.cz/item/CS_URS_2024_02/230202033"/>
    <hyperlink ref="F223" r:id="rId40" display="https://podminky.urs.cz/item/CS_URS_2024_02/230202072"/>
    <hyperlink ref="F225" r:id="rId41" display="https://podminky.urs.cz/item/CS_URS_2024_02/230202121"/>
    <hyperlink ref="F229" r:id="rId42" display="https://podminky.urs.cz/item/CS_URS_2024_02/23020222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1096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1097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1098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1099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1100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1101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1102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1103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1104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1105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1106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79</v>
      </c>
      <c r="F18" s="302" t="s">
        <v>1107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1108</v>
      </c>
      <c r="F19" s="302" t="s">
        <v>1109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1110</v>
      </c>
      <c r="F20" s="302" t="s">
        <v>1111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1112</v>
      </c>
      <c r="F21" s="302" t="s">
        <v>1113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1114</v>
      </c>
      <c r="F22" s="302" t="s">
        <v>1115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1116</v>
      </c>
      <c r="F23" s="302" t="s">
        <v>1117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1118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1119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1120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1121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1122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1123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1124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1125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1126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107</v>
      </c>
      <c r="F36" s="302"/>
      <c r="G36" s="302" t="s">
        <v>1127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1128</v>
      </c>
      <c r="F37" s="302"/>
      <c r="G37" s="302" t="s">
        <v>1129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53</v>
      </c>
      <c r="F38" s="302"/>
      <c r="G38" s="302" t="s">
        <v>1130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54</v>
      </c>
      <c r="F39" s="302"/>
      <c r="G39" s="302" t="s">
        <v>1131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108</v>
      </c>
      <c r="F40" s="302"/>
      <c r="G40" s="302" t="s">
        <v>1132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109</v>
      </c>
      <c r="F41" s="302"/>
      <c r="G41" s="302" t="s">
        <v>1133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1134</v>
      </c>
      <c r="F42" s="302"/>
      <c r="G42" s="302" t="s">
        <v>1135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1136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1137</v>
      </c>
      <c r="F44" s="302"/>
      <c r="G44" s="302" t="s">
        <v>1138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111</v>
      </c>
      <c r="F45" s="302"/>
      <c r="G45" s="302" t="s">
        <v>1139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1140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1141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1142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1143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1144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1145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1146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1147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1148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1149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1150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1151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1152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1153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1154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1155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1156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1157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1158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1159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1160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1161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1162</v>
      </c>
      <c r="D76" s="320"/>
      <c r="E76" s="320"/>
      <c r="F76" s="320" t="s">
        <v>1163</v>
      </c>
      <c r="G76" s="321"/>
      <c r="H76" s="320" t="s">
        <v>54</v>
      </c>
      <c r="I76" s="320" t="s">
        <v>57</v>
      </c>
      <c r="J76" s="320" t="s">
        <v>1164</v>
      </c>
      <c r="K76" s="319"/>
    </row>
    <row r="77" s="1" customFormat="1" ht="17.25" customHeight="1">
      <c r="B77" s="317"/>
      <c r="C77" s="322" t="s">
        <v>1165</v>
      </c>
      <c r="D77" s="322"/>
      <c r="E77" s="322"/>
      <c r="F77" s="323" t="s">
        <v>1166</v>
      </c>
      <c r="G77" s="324"/>
      <c r="H77" s="322"/>
      <c r="I77" s="322"/>
      <c r="J77" s="322" t="s">
        <v>1167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53</v>
      </c>
      <c r="D79" s="327"/>
      <c r="E79" s="327"/>
      <c r="F79" s="328" t="s">
        <v>1168</v>
      </c>
      <c r="G79" s="329"/>
      <c r="H79" s="305" t="s">
        <v>1169</v>
      </c>
      <c r="I79" s="305" t="s">
        <v>1170</v>
      </c>
      <c r="J79" s="305">
        <v>20</v>
      </c>
      <c r="K79" s="319"/>
    </row>
    <row r="80" s="1" customFormat="1" ht="15" customHeight="1">
      <c r="B80" s="317"/>
      <c r="C80" s="305" t="s">
        <v>1171</v>
      </c>
      <c r="D80" s="305"/>
      <c r="E80" s="305"/>
      <c r="F80" s="328" t="s">
        <v>1168</v>
      </c>
      <c r="G80" s="329"/>
      <c r="H80" s="305" t="s">
        <v>1172</v>
      </c>
      <c r="I80" s="305" t="s">
        <v>1170</v>
      </c>
      <c r="J80" s="305">
        <v>120</v>
      </c>
      <c r="K80" s="319"/>
    </row>
    <row r="81" s="1" customFormat="1" ht="15" customHeight="1">
      <c r="B81" s="330"/>
      <c r="C81" s="305" t="s">
        <v>1173</v>
      </c>
      <c r="D81" s="305"/>
      <c r="E81" s="305"/>
      <c r="F81" s="328" t="s">
        <v>1174</v>
      </c>
      <c r="G81" s="329"/>
      <c r="H81" s="305" t="s">
        <v>1175</v>
      </c>
      <c r="I81" s="305" t="s">
        <v>1170</v>
      </c>
      <c r="J81" s="305">
        <v>50</v>
      </c>
      <c r="K81" s="319"/>
    </row>
    <row r="82" s="1" customFormat="1" ht="15" customHeight="1">
      <c r="B82" s="330"/>
      <c r="C82" s="305" t="s">
        <v>1176</v>
      </c>
      <c r="D82" s="305"/>
      <c r="E82" s="305"/>
      <c r="F82" s="328" t="s">
        <v>1168</v>
      </c>
      <c r="G82" s="329"/>
      <c r="H82" s="305" t="s">
        <v>1177</v>
      </c>
      <c r="I82" s="305" t="s">
        <v>1178</v>
      </c>
      <c r="J82" s="305"/>
      <c r="K82" s="319"/>
    </row>
    <row r="83" s="1" customFormat="1" ht="15" customHeight="1">
      <c r="B83" s="330"/>
      <c r="C83" s="331" t="s">
        <v>1179</v>
      </c>
      <c r="D83" s="331"/>
      <c r="E83" s="331"/>
      <c r="F83" s="332" t="s">
        <v>1174</v>
      </c>
      <c r="G83" s="331"/>
      <c r="H83" s="331" t="s">
        <v>1180</v>
      </c>
      <c r="I83" s="331" t="s">
        <v>1170</v>
      </c>
      <c r="J83" s="331">
        <v>15</v>
      </c>
      <c r="K83" s="319"/>
    </row>
    <row r="84" s="1" customFormat="1" ht="15" customHeight="1">
      <c r="B84" s="330"/>
      <c r="C84" s="331" t="s">
        <v>1181</v>
      </c>
      <c r="D84" s="331"/>
      <c r="E84" s="331"/>
      <c r="F84" s="332" t="s">
        <v>1174</v>
      </c>
      <c r="G84" s="331"/>
      <c r="H84" s="331" t="s">
        <v>1182</v>
      </c>
      <c r="I84" s="331" t="s">
        <v>1170</v>
      </c>
      <c r="J84" s="331">
        <v>15</v>
      </c>
      <c r="K84" s="319"/>
    </row>
    <row r="85" s="1" customFormat="1" ht="15" customHeight="1">
      <c r="B85" s="330"/>
      <c r="C85" s="331" t="s">
        <v>1183</v>
      </c>
      <c r="D85" s="331"/>
      <c r="E85" s="331"/>
      <c r="F85" s="332" t="s">
        <v>1174</v>
      </c>
      <c r="G85" s="331"/>
      <c r="H85" s="331" t="s">
        <v>1184</v>
      </c>
      <c r="I85" s="331" t="s">
        <v>1170</v>
      </c>
      <c r="J85" s="331">
        <v>20</v>
      </c>
      <c r="K85" s="319"/>
    </row>
    <row r="86" s="1" customFormat="1" ht="15" customHeight="1">
      <c r="B86" s="330"/>
      <c r="C86" s="331" t="s">
        <v>1185</v>
      </c>
      <c r="D86" s="331"/>
      <c r="E86" s="331"/>
      <c r="F86" s="332" t="s">
        <v>1174</v>
      </c>
      <c r="G86" s="331"/>
      <c r="H86" s="331" t="s">
        <v>1186</v>
      </c>
      <c r="I86" s="331" t="s">
        <v>1170</v>
      </c>
      <c r="J86" s="331">
        <v>20</v>
      </c>
      <c r="K86" s="319"/>
    </row>
    <row r="87" s="1" customFormat="1" ht="15" customHeight="1">
      <c r="B87" s="330"/>
      <c r="C87" s="305" t="s">
        <v>1187</v>
      </c>
      <c r="D87" s="305"/>
      <c r="E87" s="305"/>
      <c r="F87" s="328" t="s">
        <v>1174</v>
      </c>
      <c r="G87" s="329"/>
      <c r="H87" s="305" t="s">
        <v>1188</v>
      </c>
      <c r="I87" s="305" t="s">
        <v>1170</v>
      </c>
      <c r="J87" s="305">
        <v>50</v>
      </c>
      <c r="K87" s="319"/>
    </row>
    <row r="88" s="1" customFormat="1" ht="15" customHeight="1">
      <c r="B88" s="330"/>
      <c r="C88" s="305" t="s">
        <v>1189</v>
      </c>
      <c r="D88" s="305"/>
      <c r="E88" s="305"/>
      <c r="F88" s="328" t="s">
        <v>1174</v>
      </c>
      <c r="G88" s="329"/>
      <c r="H88" s="305" t="s">
        <v>1190</v>
      </c>
      <c r="I88" s="305" t="s">
        <v>1170</v>
      </c>
      <c r="J88" s="305">
        <v>20</v>
      </c>
      <c r="K88" s="319"/>
    </row>
    <row r="89" s="1" customFormat="1" ht="15" customHeight="1">
      <c r="B89" s="330"/>
      <c r="C89" s="305" t="s">
        <v>1191</v>
      </c>
      <c r="D89" s="305"/>
      <c r="E89" s="305"/>
      <c r="F89" s="328" t="s">
        <v>1174</v>
      </c>
      <c r="G89" s="329"/>
      <c r="H89" s="305" t="s">
        <v>1192</v>
      </c>
      <c r="I89" s="305" t="s">
        <v>1170</v>
      </c>
      <c r="J89" s="305">
        <v>20</v>
      </c>
      <c r="K89" s="319"/>
    </row>
    <row r="90" s="1" customFormat="1" ht="15" customHeight="1">
      <c r="B90" s="330"/>
      <c r="C90" s="305" t="s">
        <v>1193</v>
      </c>
      <c r="D90" s="305"/>
      <c r="E90" s="305"/>
      <c r="F90" s="328" t="s">
        <v>1174</v>
      </c>
      <c r="G90" s="329"/>
      <c r="H90" s="305" t="s">
        <v>1194</v>
      </c>
      <c r="I90" s="305" t="s">
        <v>1170</v>
      </c>
      <c r="J90" s="305">
        <v>50</v>
      </c>
      <c r="K90" s="319"/>
    </row>
    <row r="91" s="1" customFormat="1" ht="15" customHeight="1">
      <c r="B91" s="330"/>
      <c r="C91" s="305" t="s">
        <v>1195</v>
      </c>
      <c r="D91" s="305"/>
      <c r="E91" s="305"/>
      <c r="F91" s="328" t="s">
        <v>1174</v>
      </c>
      <c r="G91" s="329"/>
      <c r="H91" s="305" t="s">
        <v>1195</v>
      </c>
      <c r="I91" s="305" t="s">
        <v>1170</v>
      </c>
      <c r="J91" s="305">
        <v>50</v>
      </c>
      <c r="K91" s="319"/>
    </row>
    <row r="92" s="1" customFormat="1" ht="15" customHeight="1">
      <c r="B92" s="330"/>
      <c r="C92" s="305" t="s">
        <v>1196</v>
      </c>
      <c r="D92" s="305"/>
      <c r="E92" s="305"/>
      <c r="F92" s="328" t="s">
        <v>1174</v>
      </c>
      <c r="G92" s="329"/>
      <c r="H92" s="305" t="s">
        <v>1197</v>
      </c>
      <c r="I92" s="305" t="s">
        <v>1170</v>
      </c>
      <c r="J92" s="305">
        <v>255</v>
      </c>
      <c r="K92" s="319"/>
    </row>
    <row r="93" s="1" customFormat="1" ht="15" customHeight="1">
      <c r="B93" s="330"/>
      <c r="C93" s="305" t="s">
        <v>1198</v>
      </c>
      <c r="D93" s="305"/>
      <c r="E93" s="305"/>
      <c r="F93" s="328" t="s">
        <v>1168</v>
      </c>
      <c r="G93" s="329"/>
      <c r="H93" s="305" t="s">
        <v>1199</v>
      </c>
      <c r="I93" s="305" t="s">
        <v>1200</v>
      </c>
      <c r="J93" s="305"/>
      <c r="K93" s="319"/>
    </row>
    <row r="94" s="1" customFormat="1" ht="15" customHeight="1">
      <c r="B94" s="330"/>
      <c r="C94" s="305" t="s">
        <v>1201</v>
      </c>
      <c r="D94" s="305"/>
      <c r="E94" s="305"/>
      <c r="F94" s="328" t="s">
        <v>1168</v>
      </c>
      <c r="G94" s="329"/>
      <c r="H94" s="305" t="s">
        <v>1202</v>
      </c>
      <c r="I94" s="305" t="s">
        <v>1203</v>
      </c>
      <c r="J94" s="305"/>
      <c r="K94" s="319"/>
    </row>
    <row r="95" s="1" customFormat="1" ht="15" customHeight="1">
      <c r="B95" s="330"/>
      <c r="C95" s="305" t="s">
        <v>1204</v>
      </c>
      <c r="D95" s="305"/>
      <c r="E95" s="305"/>
      <c r="F95" s="328" t="s">
        <v>1168</v>
      </c>
      <c r="G95" s="329"/>
      <c r="H95" s="305" t="s">
        <v>1204</v>
      </c>
      <c r="I95" s="305" t="s">
        <v>1203</v>
      </c>
      <c r="J95" s="305"/>
      <c r="K95" s="319"/>
    </row>
    <row r="96" s="1" customFormat="1" ht="15" customHeight="1">
      <c r="B96" s="330"/>
      <c r="C96" s="305" t="s">
        <v>38</v>
      </c>
      <c r="D96" s="305"/>
      <c r="E96" s="305"/>
      <c r="F96" s="328" t="s">
        <v>1168</v>
      </c>
      <c r="G96" s="329"/>
      <c r="H96" s="305" t="s">
        <v>1205</v>
      </c>
      <c r="I96" s="305" t="s">
        <v>1203</v>
      </c>
      <c r="J96" s="305"/>
      <c r="K96" s="319"/>
    </row>
    <row r="97" s="1" customFormat="1" ht="15" customHeight="1">
      <c r="B97" s="330"/>
      <c r="C97" s="305" t="s">
        <v>48</v>
      </c>
      <c r="D97" s="305"/>
      <c r="E97" s="305"/>
      <c r="F97" s="328" t="s">
        <v>1168</v>
      </c>
      <c r="G97" s="329"/>
      <c r="H97" s="305" t="s">
        <v>1206</v>
      </c>
      <c r="I97" s="305" t="s">
        <v>1203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1207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1162</v>
      </c>
      <c r="D103" s="320"/>
      <c r="E103" s="320"/>
      <c r="F103" s="320" t="s">
        <v>1163</v>
      </c>
      <c r="G103" s="321"/>
      <c r="H103" s="320" t="s">
        <v>54</v>
      </c>
      <c r="I103" s="320" t="s">
        <v>57</v>
      </c>
      <c r="J103" s="320" t="s">
        <v>1164</v>
      </c>
      <c r="K103" s="319"/>
    </row>
    <row r="104" s="1" customFormat="1" ht="17.25" customHeight="1">
      <c r="B104" s="317"/>
      <c r="C104" s="322" t="s">
        <v>1165</v>
      </c>
      <c r="D104" s="322"/>
      <c r="E104" s="322"/>
      <c r="F104" s="323" t="s">
        <v>1166</v>
      </c>
      <c r="G104" s="324"/>
      <c r="H104" s="322"/>
      <c r="I104" s="322"/>
      <c r="J104" s="322" t="s">
        <v>1167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53</v>
      </c>
      <c r="D106" s="327"/>
      <c r="E106" s="327"/>
      <c r="F106" s="328" t="s">
        <v>1168</v>
      </c>
      <c r="G106" s="305"/>
      <c r="H106" s="305" t="s">
        <v>1208</v>
      </c>
      <c r="I106" s="305" t="s">
        <v>1170</v>
      </c>
      <c r="J106" s="305">
        <v>20</v>
      </c>
      <c r="K106" s="319"/>
    </row>
    <row r="107" s="1" customFormat="1" ht="15" customHeight="1">
      <c r="B107" s="317"/>
      <c r="C107" s="305" t="s">
        <v>1171</v>
      </c>
      <c r="D107" s="305"/>
      <c r="E107" s="305"/>
      <c r="F107" s="328" t="s">
        <v>1168</v>
      </c>
      <c r="G107" s="305"/>
      <c r="H107" s="305" t="s">
        <v>1208</v>
      </c>
      <c r="I107" s="305" t="s">
        <v>1170</v>
      </c>
      <c r="J107" s="305">
        <v>120</v>
      </c>
      <c r="K107" s="319"/>
    </row>
    <row r="108" s="1" customFormat="1" ht="15" customHeight="1">
      <c r="B108" s="330"/>
      <c r="C108" s="305" t="s">
        <v>1173</v>
      </c>
      <c r="D108" s="305"/>
      <c r="E108" s="305"/>
      <c r="F108" s="328" t="s">
        <v>1174</v>
      </c>
      <c r="G108" s="305"/>
      <c r="H108" s="305" t="s">
        <v>1208</v>
      </c>
      <c r="I108" s="305" t="s">
        <v>1170</v>
      </c>
      <c r="J108" s="305">
        <v>50</v>
      </c>
      <c r="K108" s="319"/>
    </row>
    <row r="109" s="1" customFormat="1" ht="15" customHeight="1">
      <c r="B109" s="330"/>
      <c r="C109" s="305" t="s">
        <v>1176</v>
      </c>
      <c r="D109" s="305"/>
      <c r="E109" s="305"/>
      <c r="F109" s="328" t="s">
        <v>1168</v>
      </c>
      <c r="G109" s="305"/>
      <c r="H109" s="305" t="s">
        <v>1208</v>
      </c>
      <c r="I109" s="305" t="s">
        <v>1178</v>
      </c>
      <c r="J109" s="305"/>
      <c r="K109" s="319"/>
    </row>
    <row r="110" s="1" customFormat="1" ht="15" customHeight="1">
      <c r="B110" s="330"/>
      <c r="C110" s="305" t="s">
        <v>1187</v>
      </c>
      <c r="D110" s="305"/>
      <c r="E110" s="305"/>
      <c r="F110" s="328" t="s">
        <v>1174</v>
      </c>
      <c r="G110" s="305"/>
      <c r="H110" s="305" t="s">
        <v>1208</v>
      </c>
      <c r="I110" s="305" t="s">
        <v>1170</v>
      </c>
      <c r="J110" s="305">
        <v>50</v>
      </c>
      <c r="K110" s="319"/>
    </row>
    <row r="111" s="1" customFormat="1" ht="15" customHeight="1">
      <c r="B111" s="330"/>
      <c r="C111" s="305" t="s">
        <v>1195</v>
      </c>
      <c r="D111" s="305"/>
      <c r="E111" s="305"/>
      <c r="F111" s="328" t="s">
        <v>1174</v>
      </c>
      <c r="G111" s="305"/>
      <c r="H111" s="305" t="s">
        <v>1208</v>
      </c>
      <c r="I111" s="305" t="s">
        <v>1170</v>
      </c>
      <c r="J111" s="305">
        <v>50</v>
      </c>
      <c r="K111" s="319"/>
    </row>
    <row r="112" s="1" customFormat="1" ht="15" customHeight="1">
      <c r="B112" s="330"/>
      <c r="C112" s="305" t="s">
        <v>1193</v>
      </c>
      <c r="D112" s="305"/>
      <c r="E112" s="305"/>
      <c r="F112" s="328" t="s">
        <v>1174</v>
      </c>
      <c r="G112" s="305"/>
      <c r="H112" s="305" t="s">
        <v>1208</v>
      </c>
      <c r="I112" s="305" t="s">
        <v>1170</v>
      </c>
      <c r="J112" s="305">
        <v>50</v>
      </c>
      <c r="K112" s="319"/>
    </row>
    <row r="113" s="1" customFormat="1" ht="15" customHeight="1">
      <c r="B113" s="330"/>
      <c r="C113" s="305" t="s">
        <v>53</v>
      </c>
      <c r="D113" s="305"/>
      <c r="E113" s="305"/>
      <c r="F113" s="328" t="s">
        <v>1168</v>
      </c>
      <c r="G113" s="305"/>
      <c r="H113" s="305" t="s">
        <v>1209</v>
      </c>
      <c r="I113" s="305" t="s">
        <v>1170</v>
      </c>
      <c r="J113" s="305">
        <v>20</v>
      </c>
      <c r="K113" s="319"/>
    </row>
    <row r="114" s="1" customFormat="1" ht="15" customHeight="1">
      <c r="B114" s="330"/>
      <c r="C114" s="305" t="s">
        <v>1210</v>
      </c>
      <c r="D114" s="305"/>
      <c r="E114" s="305"/>
      <c r="F114" s="328" t="s">
        <v>1168</v>
      </c>
      <c r="G114" s="305"/>
      <c r="H114" s="305" t="s">
        <v>1211</v>
      </c>
      <c r="I114" s="305" t="s">
        <v>1170</v>
      </c>
      <c r="J114" s="305">
        <v>120</v>
      </c>
      <c r="K114" s="319"/>
    </row>
    <row r="115" s="1" customFormat="1" ht="15" customHeight="1">
      <c r="B115" s="330"/>
      <c r="C115" s="305" t="s">
        <v>38</v>
      </c>
      <c r="D115" s="305"/>
      <c r="E115" s="305"/>
      <c r="F115" s="328" t="s">
        <v>1168</v>
      </c>
      <c r="G115" s="305"/>
      <c r="H115" s="305" t="s">
        <v>1212</v>
      </c>
      <c r="I115" s="305" t="s">
        <v>1203</v>
      </c>
      <c r="J115" s="305"/>
      <c r="K115" s="319"/>
    </row>
    <row r="116" s="1" customFormat="1" ht="15" customHeight="1">
      <c r="B116" s="330"/>
      <c r="C116" s="305" t="s">
        <v>48</v>
      </c>
      <c r="D116" s="305"/>
      <c r="E116" s="305"/>
      <c r="F116" s="328" t="s">
        <v>1168</v>
      </c>
      <c r="G116" s="305"/>
      <c r="H116" s="305" t="s">
        <v>1213</v>
      </c>
      <c r="I116" s="305" t="s">
        <v>1203</v>
      </c>
      <c r="J116" s="305"/>
      <c r="K116" s="319"/>
    </row>
    <row r="117" s="1" customFormat="1" ht="15" customHeight="1">
      <c r="B117" s="330"/>
      <c r="C117" s="305" t="s">
        <v>57</v>
      </c>
      <c r="D117" s="305"/>
      <c r="E117" s="305"/>
      <c r="F117" s="328" t="s">
        <v>1168</v>
      </c>
      <c r="G117" s="305"/>
      <c r="H117" s="305" t="s">
        <v>1214</v>
      </c>
      <c r="I117" s="305" t="s">
        <v>1215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1216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1162</v>
      </c>
      <c r="D123" s="320"/>
      <c r="E123" s="320"/>
      <c r="F123" s="320" t="s">
        <v>1163</v>
      </c>
      <c r="G123" s="321"/>
      <c r="H123" s="320" t="s">
        <v>54</v>
      </c>
      <c r="I123" s="320" t="s">
        <v>57</v>
      </c>
      <c r="J123" s="320" t="s">
        <v>1164</v>
      </c>
      <c r="K123" s="349"/>
    </row>
    <row r="124" s="1" customFormat="1" ht="17.25" customHeight="1">
      <c r="B124" s="348"/>
      <c r="C124" s="322" t="s">
        <v>1165</v>
      </c>
      <c r="D124" s="322"/>
      <c r="E124" s="322"/>
      <c r="F124" s="323" t="s">
        <v>1166</v>
      </c>
      <c r="G124" s="324"/>
      <c r="H124" s="322"/>
      <c r="I124" s="322"/>
      <c r="J124" s="322" t="s">
        <v>1167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1171</v>
      </c>
      <c r="D126" s="327"/>
      <c r="E126" s="327"/>
      <c r="F126" s="328" t="s">
        <v>1168</v>
      </c>
      <c r="G126" s="305"/>
      <c r="H126" s="305" t="s">
        <v>1208</v>
      </c>
      <c r="I126" s="305" t="s">
        <v>1170</v>
      </c>
      <c r="J126" s="305">
        <v>120</v>
      </c>
      <c r="K126" s="353"/>
    </row>
    <row r="127" s="1" customFormat="1" ht="15" customHeight="1">
      <c r="B127" s="350"/>
      <c r="C127" s="305" t="s">
        <v>1217</v>
      </c>
      <c r="D127" s="305"/>
      <c r="E127" s="305"/>
      <c r="F127" s="328" t="s">
        <v>1168</v>
      </c>
      <c r="G127" s="305"/>
      <c r="H127" s="305" t="s">
        <v>1218</v>
      </c>
      <c r="I127" s="305" t="s">
        <v>1170</v>
      </c>
      <c r="J127" s="305" t="s">
        <v>1219</v>
      </c>
      <c r="K127" s="353"/>
    </row>
    <row r="128" s="1" customFormat="1" ht="15" customHeight="1">
      <c r="B128" s="350"/>
      <c r="C128" s="305" t="s">
        <v>1116</v>
      </c>
      <c r="D128" s="305"/>
      <c r="E128" s="305"/>
      <c r="F128" s="328" t="s">
        <v>1168</v>
      </c>
      <c r="G128" s="305"/>
      <c r="H128" s="305" t="s">
        <v>1220</v>
      </c>
      <c r="I128" s="305" t="s">
        <v>1170</v>
      </c>
      <c r="J128" s="305" t="s">
        <v>1219</v>
      </c>
      <c r="K128" s="353"/>
    </row>
    <row r="129" s="1" customFormat="1" ht="15" customHeight="1">
      <c r="B129" s="350"/>
      <c r="C129" s="305" t="s">
        <v>1179</v>
      </c>
      <c r="D129" s="305"/>
      <c r="E129" s="305"/>
      <c r="F129" s="328" t="s">
        <v>1174</v>
      </c>
      <c r="G129" s="305"/>
      <c r="H129" s="305" t="s">
        <v>1180</v>
      </c>
      <c r="I129" s="305" t="s">
        <v>1170</v>
      </c>
      <c r="J129" s="305">
        <v>15</v>
      </c>
      <c r="K129" s="353"/>
    </row>
    <row r="130" s="1" customFormat="1" ht="15" customHeight="1">
      <c r="B130" s="350"/>
      <c r="C130" s="331" t="s">
        <v>1181</v>
      </c>
      <c r="D130" s="331"/>
      <c r="E130" s="331"/>
      <c r="F130" s="332" t="s">
        <v>1174</v>
      </c>
      <c r="G130" s="331"/>
      <c r="H130" s="331" t="s">
        <v>1182</v>
      </c>
      <c r="I130" s="331" t="s">
        <v>1170</v>
      </c>
      <c r="J130" s="331">
        <v>15</v>
      </c>
      <c r="K130" s="353"/>
    </row>
    <row r="131" s="1" customFormat="1" ht="15" customHeight="1">
      <c r="B131" s="350"/>
      <c r="C131" s="331" t="s">
        <v>1183</v>
      </c>
      <c r="D131" s="331"/>
      <c r="E131" s="331"/>
      <c r="F131" s="332" t="s">
        <v>1174</v>
      </c>
      <c r="G131" s="331"/>
      <c r="H131" s="331" t="s">
        <v>1184</v>
      </c>
      <c r="I131" s="331" t="s">
        <v>1170</v>
      </c>
      <c r="J131" s="331">
        <v>20</v>
      </c>
      <c r="K131" s="353"/>
    </row>
    <row r="132" s="1" customFormat="1" ht="15" customHeight="1">
      <c r="B132" s="350"/>
      <c r="C132" s="331" t="s">
        <v>1185</v>
      </c>
      <c r="D132" s="331"/>
      <c r="E132" s="331"/>
      <c r="F132" s="332" t="s">
        <v>1174</v>
      </c>
      <c r="G132" s="331"/>
      <c r="H132" s="331" t="s">
        <v>1186</v>
      </c>
      <c r="I132" s="331" t="s">
        <v>1170</v>
      </c>
      <c r="J132" s="331">
        <v>20</v>
      </c>
      <c r="K132" s="353"/>
    </row>
    <row r="133" s="1" customFormat="1" ht="15" customHeight="1">
      <c r="B133" s="350"/>
      <c r="C133" s="305" t="s">
        <v>1173</v>
      </c>
      <c r="D133" s="305"/>
      <c r="E133" s="305"/>
      <c r="F133" s="328" t="s">
        <v>1174</v>
      </c>
      <c r="G133" s="305"/>
      <c r="H133" s="305" t="s">
        <v>1208</v>
      </c>
      <c r="I133" s="305" t="s">
        <v>1170</v>
      </c>
      <c r="J133" s="305">
        <v>50</v>
      </c>
      <c r="K133" s="353"/>
    </row>
    <row r="134" s="1" customFormat="1" ht="15" customHeight="1">
      <c r="B134" s="350"/>
      <c r="C134" s="305" t="s">
        <v>1187</v>
      </c>
      <c r="D134" s="305"/>
      <c r="E134" s="305"/>
      <c r="F134" s="328" t="s">
        <v>1174</v>
      </c>
      <c r="G134" s="305"/>
      <c r="H134" s="305" t="s">
        <v>1208</v>
      </c>
      <c r="I134" s="305" t="s">
        <v>1170</v>
      </c>
      <c r="J134" s="305">
        <v>50</v>
      </c>
      <c r="K134" s="353"/>
    </row>
    <row r="135" s="1" customFormat="1" ht="15" customHeight="1">
      <c r="B135" s="350"/>
      <c r="C135" s="305" t="s">
        <v>1193</v>
      </c>
      <c r="D135" s="305"/>
      <c r="E135" s="305"/>
      <c r="F135" s="328" t="s">
        <v>1174</v>
      </c>
      <c r="G135" s="305"/>
      <c r="H135" s="305" t="s">
        <v>1208</v>
      </c>
      <c r="I135" s="305" t="s">
        <v>1170</v>
      </c>
      <c r="J135" s="305">
        <v>50</v>
      </c>
      <c r="K135" s="353"/>
    </row>
    <row r="136" s="1" customFormat="1" ht="15" customHeight="1">
      <c r="B136" s="350"/>
      <c r="C136" s="305" t="s">
        <v>1195</v>
      </c>
      <c r="D136" s="305"/>
      <c r="E136" s="305"/>
      <c r="F136" s="328" t="s">
        <v>1174</v>
      </c>
      <c r="G136" s="305"/>
      <c r="H136" s="305" t="s">
        <v>1208</v>
      </c>
      <c r="I136" s="305" t="s">
        <v>1170</v>
      </c>
      <c r="J136" s="305">
        <v>50</v>
      </c>
      <c r="K136" s="353"/>
    </row>
    <row r="137" s="1" customFormat="1" ht="15" customHeight="1">
      <c r="B137" s="350"/>
      <c r="C137" s="305" t="s">
        <v>1196</v>
      </c>
      <c r="D137" s="305"/>
      <c r="E137" s="305"/>
      <c r="F137" s="328" t="s">
        <v>1174</v>
      </c>
      <c r="G137" s="305"/>
      <c r="H137" s="305" t="s">
        <v>1221</v>
      </c>
      <c r="I137" s="305" t="s">
        <v>1170</v>
      </c>
      <c r="J137" s="305">
        <v>255</v>
      </c>
      <c r="K137" s="353"/>
    </row>
    <row r="138" s="1" customFormat="1" ht="15" customHeight="1">
      <c r="B138" s="350"/>
      <c r="C138" s="305" t="s">
        <v>1198</v>
      </c>
      <c r="D138" s="305"/>
      <c r="E138" s="305"/>
      <c r="F138" s="328" t="s">
        <v>1168</v>
      </c>
      <c r="G138" s="305"/>
      <c r="H138" s="305" t="s">
        <v>1222</v>
      </c>
      <c r="I138" s="305" t="s">
        <v>1200</v>
      </c>
      <c r="J138" s="305"/>
      <c r="K138" s="353"/>
    </row>
    <row r="139" s="1" customFormat="1" ht="15" customHeight="1">
      <c r="B139" s="350"/>
      <c r="C139" s="305" t="s">
        <v>1201</v>
      </c>
      <c r="D139" s="305"/>
      <c r="E139" s="305"/>
      <c r="F139" s="328" t="s">
        <v>1168</v>
      </c>
      <c r="G139" s="305"/>
      <c r="H139" s="305" t="s">
        <v>1223</v>
      </c>
      <c r="I139" s="305" t="s">
        <v>1203</v>
      </c>
      <c r="J139" s="305"/>
      <c r="K139" s="353"/>
    </row>
    <row r="140" s="1" customFormat="1" ht="15" customHeight="1">
      <c r="B140" s="350"/>
      <c r="C140" s="305" t="s">
        <v>1204</v>
      </c>
      <c r="D140" s="305"/>
      <c r="E140" s="305"/>
      <c r="F140" s="328" t="s">
        <v>1168</v>
      </c>
      <c r="G140" s="305"/>
      <c r="H140" s="305" t="s">
        <v>1204</v>
      </c>
      <c r="I140" s="305" t="s">
        <v>1203</v>
      </c>
      <c r="J140" s="305"/>
      <c r="K140" s="353"/>
    </row>
    <row r="141" s="1" customFormat="1" ht="15" customHeight="1">
      <c r="B141" s="350"/>
      <c r="C141" s="305" t="s">
        <v>38</v>
      </c>
      <c r="D141" s="305"/>
      <c r="E141" s="305"/>
      <c r="F141" s="328" t="s">
        <v>1168</v>
      </c>
      <c r="G141" s="305"/>
      <c r="H141" s="305" t="s">
        <v>1224</v>
      </c>
      <c r="I141" s="305" t="s">
        <v>1203</v>
      </c>
      <c r="J141" s="305"/>
      <c r="K141" s="353"/>
    </row>
    <row r="142" s="1" customFormat="1" ht="15" customHeight="1">
      <c r="B142" s="350"/>
      <c r="C142" s="305" t="s">
        <v>1225</v>
      </c>
      <c r="D142" s="305"/>
      <c r="E142" s="305"/>
      <c r="F142" s="328" t="s">
        <v>1168</v>
      </c>
      <c r="G142" s="305"/>
      <c r="H142" s="305" t="s">
        <v>1226</v>
      </c>
      <c r="I142" s="305" t="s">
        <v>1203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1227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1162</v>
      </c>
      <c r="D148" s="320"/>
      <c r="E148" s="320"/>
      <c r="F148" s="320" t="s">
        <v>1163</v>
      </c>
      <c r="G148" s="321"/>
      <c r="H148" s="320" t="s">
        <v>54</v>
      </c>
      <c r="I148" s="320" t="s">
        <v>57</v>
      </c>
      <c r="J148" s="320" t="s">
        <v>1164</v>
      </c>
      <c r="K148" s="319"/>
    </row>
    <row r="149" s="1" customFormat="1" ht="17.25" customHeight="1">
      <c r="B149" s="317"/>
      <c r="C149" s="322" t="s">
        <v>1165</v>
      </c>
      <c r="D149" s="322"/>
      <c r="E149" s="322"/>
      <c r="F149" s="323" t="s">
        <v>1166</v>
      </c>
      <c r="G149" s="324"/>
      <c r="H149" s="322"/>
      <c r="I149" s="322"/>
      <c r="J149" s="322" t="s">
        <v>1167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1171</v>
      </c>
      <c r="D151" s="305"/>
      <c r="E151" s="305"/>
      <c r="F151" s="358" t="s">
        <v>1168</v>
      </c>
      <c r="G151" s="305"/>
      <c r="H151" s="357" t="s">
        <v>1208</v>
      </c>
      <c r="I151" s="357" t="s">
        <v>1170</v>
      </c>
      <c r="J151" s="357">
        <v>120</v>
      </c>
      <c r="K151" s="353"/>
    </row>
    <row r="152" s="1" customFormat="1" ht="15" customHeight="1">
      <c r="B152" s="330"/>
      <c r="C152" s="357" t="s">
        <v>1217</v>
      </c>
      <c r="D152" s="305"/>
      <c r="E152" s="305"/>
      <c r="F152" s="358" t="s">
        <v>1168</v>
      </c>
      <c r="G152" s="305"/>
      <c r="H152" s="357" t="s">
        <v>1228</v>
      </c>
      <c r="I152" s="357" t="s">
        <v>1170</v>
      </c>
      <c r="J152" s="357" t="s">
        <v>1219</v>
      </c>
      <c r="K152" s="353"/>
    </row>
    <row r="153" s="1" customFormat="1" ht="15" customHeight="1">
      <c r="B153" s="330"/>
      <c r="C153" s="357" t="s">
        <v>1116</v>
      </c>
      <c r="D153" s="305"/>
      <c r="E153" s="305"/>
      <c r="F153" s="358" t="s">
        <v>1168</v>
      </c>
      <c r="G153" s="305"/>
      <c r="H153" s="357" t="s">
        <v>1229</v>
      </c>
      <c r="I153" s="357" t="s">
        <v>1170</v>
      </c>
      <c r="J153" s="357" t="s">
        <v>1219</v>
      </c>
      <c r="K153" s="353"/>
    </row>
    <row r="154" s="1" customFormat="1" ht="15" customHeight="1">
      <c r="B154" s="330"/>
      <c r="C154" s="357" t="s">
        <v>1173</v>
      </c>
      <c r="D154" s="305"/>
      <c r="E154" s="305"/>
      <c r="F154" s="358" t="s">
        <v>1174</v>
      </c>
      <c r="G154" s="305"/>
      <c r="H154" s="357" t="s">
        <v>1208</v>
      </c>
      <c r="I154" s="357" t="s">
        <v>1170</v>
      </c>
      <c r="J154" s="357">
        <v>50</v>
      </c>
      <c r="K154" s="353"/>
    </row>
    <row r="155" s="1" customFormat="1" ht="15" customHeight="1">
      <c r="B155" s="330"/>
      <c r="C155" s="357" t="s">
        <v>1176</v>
      </c>
      <c r="D155" s="305"/>
      <c r="E155" s="305"/>
      <c r="F155" s="358" t="s">
        <v>1168</v>
      </c>
      <c r="G155" s="305"/>
      <c r="H155" s="357" t="s">
        <v>1208</v>
      </c>
      <c r="I155" s="357" t="s">
        <v>1178</v>
      </c>
      <c r="J155" s="357"/>
      <c r="K155" s="353"/>
    </row>
    <row r="156" s="1" customFormat="1" ht="15" customHeight="1">
      <c r="B156" s="330"/>
      <c r="C156" s="357" t="s">
        <v>1187</v>
      </c>
      <c r="D156" s="305"/>
      <c r="E156" s="305"/>
      <c r="F156" s="358" t="s">
        <v>1174</v>
      </c>
      <c r="G156" s="305"/>
      <c r="H156" s="357" t="s">
        <v>1208</v>
      </c>
      <c r="I156" s="357" t="s">
        <v>1170</v>
      </c>
      <c r="J156" s="357">
        <v>50</v>
      </c>
      <c r="K156" s="353"/>
    </row>
    <row r="157" s="1" customFormat="1" ht="15" customHeight="1">
      <c r="B157" s="330"/>
      <c r="C157" s="357" t="s">
        <v>1195</v>
      </c>
      <c r="D157" s="305"/>
      <c r="E157" s="305"/>
      <c r="F157" s="358" t="s">
        <v>1174</v>
      </c>
      <c r="G157" s="305"/>
      <c r="H157" s="357" t="s">
        <v>1208</v>
      </c>
      <c r="I157" s="357" t="s">
        <v>1170</v>
      </c>
      <c r="J157" s="357">
        <v>50</v>
      </c>
      <c r="K157" s="353"/>
    </row>
    <row r="158" s="1" customFormat="1" ht="15" customHeight="1">
      <c r="B158" s="330"/>
      <c r="C158" s="357" t="s">
        <v>1193</v>
      </c>
      <c r="D158" s="305"/>
      <c r="E158" s="305"/>
      <c r="F158" s="358" t="s">
        <v>1174</v>
      </c>
      <c r="G158" s="305"/>
      <c r="H158" s="357" t="s">
        <v>1208</v>
      </c>
      <c r="I158" s="357" t="s">
        <v>1170</v>
      </c>
      <c r="J158" s="357">
        <v>50</v>
      </c>
      <c r="K158" s="353"/>
    </row>
    <row r="159" s="1" customFormat="1" ht="15" customHeight="1">
      <c r="B159" s="330"/>
      <c r="C159" s="357" t="s">
        <v>96</v>
      </c>
      <c r="D159" s="305"/>
      <c r="E159" s="305"/>
      <c r="F159" s="358" t="s">
        <v>1168</v>
      </c>
      <c r="G159" s="305"/>
      <c r="H159" s="357" t="s">
        <v>1230</v>
      </c>
      <c r="I159" s="357" t="s">
        <v>1170</v>
      </c>
      <c r="J159" s="357" t="s">
        <v>1231</v>
      </c>
      <c r="K159" s="353"/>
    </row>
    <row r="160" s="1" customFormat="1" ht="15" customHeight="1">
      <c r="B160" s="330"/>
      <c r="C160" s="357" t="s">
        <v>1232</v>
      </c>
      <c r="D160" s="305"/>
      <c r="E160" s="305"/>
      <c r="F160" s="358" t="s">
        <v>1168</v>
      </c>
      <c r="G160" s="305"/>
      <c r="H160" s="357" t="s">
        <v>1233</v>
      </c>
      <c r="I160" s="357" t="s">
        <v>1203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1234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1162</v>
      </c>
      <c r="D166" s="320"/>
      <c r="E166" s="320"/>
      <c r="F166" s="320" t="s">
        <v>1163</v>
      </c>
      <c r="G166" s="362"/>
      <c r="H166" s="363" t="s">
        <v>54</v>
      </c>
      <c r="I166" s="363" t="s">
        <v>57</v>
      </c>
      <c r="J166" s="320" t="s">
        <v>1164</v>
      </c>
      <c r="K166" s="297"/>
    </row>
    <row r="167" s="1" customFormat="1" ht="17.25" customHeight="1">
      <c r="B167" s="298"/>
      <c r="C167" s="322" t="s">
        <v>1165</v>
      </c>
      <c r="D167" s="322"/>
      <c r="E167" s="322"/>
      <c r="F167" s="323" t="s">
        <v>1166</v>
      </c>
      <c r="G167" s="364"/>
      <c r="H167" s="365"/>
      <c r="I167" s="365"/>
      <c r="J167" s="322" t="s">
        <v>1167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1171</v>
      </c>
      <c r="D169" s="305"/>
      <c r="E169" s="305"/>
      <c r="F169" s="328" t="s">
        <v>1168</v>
      </c>
      <c r="G169" s="305"/>
      <c r="H169" s="305" t="s">
        <v>1208</v>
      </c>
      <c r="I169" s="305" t="s">
        <v>1170</v>
      </c>
      <c r="J169" s="305">
        <v>120</v>
      </c>
      <c r="K169" s="353"/>
    </row>
    <row r="170" s="1" customFormat="1" ht="15" customHeight="1">
      <c r="B170" s="330"/>
      <c r="C170" s="305" t="s">
        <v>1217</v>
      </c>
      <c r="D170" s="305"/>
      <c r="E170" s="305"/>
      <c r="F170" s="328" t="s">
        <v>1168</v>
      </c>
      <c r="G170" s="305"/>
      <c r="H170" s="305" t="s">
        <v>1218</v>
      </c>
      <c r="I170" s="305" t="s">
        <v>1170</v>
      </c>
      <c r="J170" s="305" t="s">
        <v>1219</v>
      </c>
      <c r="K170" s="353"/>
    </row>
    <row r="171" s="1" customFormat="1" ht="15" customHeight="1">
      <c r="B171" s="330"/>
      <c r="C171" s="305" t="s">
        <v>1116</v>
      </c>
      <c r="D171" s="305"/>
      <c r="E171" s="305"/>
      <c r="F171" s="328" t="s">
        <v>1168</v>
      </c>
      <c r="G171" s="305"/>
      <c r="H171" s="305" t="s">
        <v>1235</v>
      </c>
      <c r="I171" s="305" t="s">
        <v>1170</v>
      </c>
      <c r="J171" s="305" t="s">
        <v>1219</v>
      </c>
      <c r="K171" s="353"/>
    </row>
    <row r="172" s="1" customFormat="1" ht="15" customHeight="1">
      <c r="B172" s="330"/>
      <c r="C172" s="305" t="s">
        <v>1173</v>
      </c>
      <c r="D172" s="305"/>
      <c r="E172" s="305"/>
      <c r="F172" s="328" t="s">
        <v>1174</v>
      </c>
      <c r="G172" s="305"/>
      <c r="H172" s="305" t="s">
        <v>1235</v>
      </c>
      <c r="I172" s="305" t="s">
        <v>1170</v>
      </c>
      <c r="J172" s="305">
        <v>50</v>
      </c>
      <c r="K172" s="353"/>
    </row>
    <row r="173" s="1" customFormat="1" ht="15" customHeight="1">
      <c r="B173" s="330"/>
      <c r="C173" s="305" t="s">
        <v>1176</v>
      </c>
      <c r="D173" s="305"/>
      <c r="E173" s="305"/>
      <c r="F173" s="328" t="s">
        <v>1168</v>
      </c>
      <c r="G173" s="305"/>
      <c r="H173" s="305" t="s">
        <v>1235</v>
      </c>
      <c r="I173" s="305" t="s">
        <v>1178</v>
      </c>
      <c r="J173" s="305"/>
      <c r="K173" s="353"/>
    </row>
    <row r="174" s="1" customFormat="1" ht="15" customHeight="1">
      <c r="B174" s="330"/>
      <c r="C174" s="305" t="s">
        <v>1187</v>
      </c>
      <c r="D174" s="305"/>
      <c r="E174" s="305"/>
      <c r="F174" s="328" t="s">
        <v>1174</v>
      </c>
      <c r="G174" s="305"/>
      <c r="H174" s="305" t="s">
        <v>1235</v>
      </c>
      <c r="I174" s="305" t="s">
        <v>1170</v>
      </c>
      <c r="J174" s="305">
        <v>50</v>
      </c>
      <c r="K174" s="353"/>
    </row>
    <row r="175" s="1" customFormat="1" ht="15" customHeight="1">
      <c r="B175" s="330"/>
      <c r="C175" s="305" t="s">
        <v>1195</v>
      </c>
      <c r="D175" s="305"/>
      <c r="E175" s="305"/>
      <c r="F175" s="328" t="s">
        <v>1174</v>
      </c>
      <c r="G175" s="305"/>
      <c r="H175" s="305" t="s">
        <v>1235</v>
      </c>
      <c r="I175" s="305" t="s">
        <v>1170</v>
      </c>
      <c r="J175" s="305">
        <v>50</v>
      </c>
      <c r="K175" s="353"/>
    </row>
    <row r="176" s="1" customFormat="1" ht="15" customHeight="1">
      <c r="B176" s="330"/>
      <c r="C176" s="305" t="s">
        <v>1193</v>
      </c>
      <c r="D176" s="305"/>
      <c r="E176" s="305"/>
      <c r="F176" s="328" t="s">
        <v>1174</v>
      </c>
      <c r="G176" s="305"/>
      <c r="H176" s="305" t="s">
        <v>1235</v>
      </c>
      <c r="I176" s="305" t="s">
        <v>1170</v>
      </c>
      <c r="J176" s="305">
        <v>50</v>
      </c>
      <c r="K176" s="353"/>
    </row>
    <row r="177" s="1" customFormat="1" ht="15" customHeight="1">
      <c r="B177" s="330"/>
      <c r="C177" s="305" t="s">
        <v>107</v>
      </c>
      <c r="D177" s="305"/>
      <c r="E177" s="305"/>
      <c r="F177" s="328" t="s">
        <v>1168</v>
      </c>
      <c r="G177" s="305"/>
      <c r="H177" s="305" t="s">
        <v>1236</v>
      </c>
      <c r="I177" s="305" t="s">
        <v>1237</v>
      </c>
      <c r="J177" s="305"/>
      <c r="K177" s="353"/>
    </row>
    <row r="178" s="1" customFormat="1" ht="15" customHeight="1">
      <c r="B178" s="330"/>
      <c r="C178" s="305" t="s">
        <v>57</v>
      </c>
      <c r="D178" s="305"/>
      <c r="E178" s="305"/>
      <c r="F178" s="328" t="s">
        <v>1168</v>
      </c>
      <c r="G178" s="305"/>
      <c r="H178" s="305" t="s">
        <v>1238</v>
      </c>
      <c r="I178" s="305" t="s">
        <v>1239</v>
      </c>
      <c r="J178" s="305">
        <v>1</v>
      </c>
      <c r="K178" s="353"/>
    </row>
    <row r="179" s="1" customFormat="1" ht="15" customHeight="1">
      <c r="B179" s="330"/>
      <c r="C179" s="305" t="s">
        <v>53</v>
      </c>
      <c r="D179" s="305"/>
      <c r="E179" s="305"/>
      <c r="F179" s="328" t="s">
        <v>1168</v>
      </c>
      <c r="G179" s="305"/>
      <c r="H179" s="305" t="s">
        <v>1240</v>
      </c>
      <c r="I179" s="305" t="s">
        <v>1170</v>
      </c>
      <c r="J179" s="305">
        <v>20</v>
      </c>
      <c r="K179" s="353"/>
    </row>
    <row r="180" s="1" customFormat="1" ht="15" customHeight="1">
      <c r="B180" s="330"/>
      <c r="C180" s="305" t="s">
        <v>54</v>
      </c>
      <c r="D180" s="305"/>
      <c r="E180" s="305"/>
      <c r="F180" s="328" t="s">
        <v>1168</v>
      </c>
      <c r="G180" s="305"/>
      <c r="H180" s="305" t="s">
        <v>1241</v>
      </c>
      <c r="I180" s="305" t="s">
        <v>1170</v>
      </c>
      <c r="J180" s="305">
        <v>255</v>
      </c>
      <c r="K180" s="353"/>
    </row>
    <row r="181" s="1" customFormat="1" ht="15" customHeight="1">
      <c r="B181" s="330"/>
      <c r="C181" s="305" t="s">
        <v>108</v>
      </c>
      <c r="D181" s="305"/>
      <c r="E181" s="305"/>
      <c r="F181" s="328" t="s">
        <v>1168</v>
      </c>
      <c r="G181" s="305"/>
      <c r="H181" s="305" t="s">
        <v>1132</v>
      </c>
      <c r="I181" s="305" t="s">
        <v>1170</v>
      </c>
      <c r="J181" s="305">
        <v>10</v>
      </c>
      <c r="K181" s="353"/>
    </row>
    <row r="182" s="1" customFormat="1" ht="15" customHeight="1">
      <c r="B182" s="330"/>
      <c r="C182" s="305" t="s">
        <v>109</v>
      </c>
      <c r="D182" s="305"/>
      <c r="E182" s="305"/>
      <c r="F182" s="328" t="s">
        <v>1168</v>
      </c>
      <c r="G182" s="305"/>
      <c r="H182" s="305" t="s">
        <v>1242</v>
      </c>
      <c r="I182" s="305" t="s">
        <v>1203</v>
      </c>
      <c r="J182" s="305"/>
      <c r="K182" s="353"/>
    </row>
    <row r="183" s="1" customFormat="1" ht="15" customHeight="1">
      <c r="B183" s="330"/>
      <c r="C183" s="305" t="s">
        <v>1243</v>
      </c>
      <c r="D183" s="305"/>
      <c r="E183" s="305"/>
      <c r="F183" s="328" t="s">
        <v>1168</v>
      </c>
      <c r="G183" s="305"/>
      <c r="H183" s="305" t="s">
        <v>1244</v>
      </c>
      <c r="I183" s="305" t="s">
        <v>1203</v>
      </c>
      <c r="J183" s="305"/>
      <c r="K183" s="353"/>
    </row>
    <row r="184" s="1" customFormat="1" ht="15" customHeight="1">
      <c r="B184" s="330"/>
      <c r="C184" s="305" t="s">
        <v>1232</v>
      </c>
      <c r="D184" s="305"/>
      <c r="E184" s="305"/>
      <c r="F184" s="328" t="s">
        <v>1168</v>
      </c>
      <c r="G184" s="305"/>
      <c r="H184" s="305" t="s">
        <v>1245</v>
      </c>
      <c r="I184" s="305" t="s">
        <v>1203</v>
      </c>
      <c r="J184" s="305"/>
      <c r="K184" s="353"/>
    </row>
    <row r="185" s="1" customFormat="1" ht="15" customHeight="1">
      <c r="B185" s="330"/>
      <c r="C185" s="305" t="s">
        <v>111</v>
      </c>
      <c r="D185" s="305"/>
      <c r="E185" s="305"/>
      <c r="F185" s="328" t="s">
        <v>1174</v>
      </c>
      <c r="G185" s="305"/>
      <c r="H185" s="305" t="s">
        <v>1246</v>
      </c>
      <c r="I185" s="305" t="s">
        <v>1170</v>
      </c>
      <c r="J185" s="305">
        <v>50</v>
      </c>
      <c r="K185" s="353"/>
    </row>
    <row r="186" s="1" customFormat="1" ht="15" customHeight="1">
      <c r="B186" s="330"/>
      <c r="C186" s="305" t="s">
        <v>1247</v>
      </c>
      <c r="D186" s="305"/>
      <c r="E186" s="305"/>
      <c r="F186" s="328" t="s">
        <v>1174</v>
      </c>
      <c r="G186" s="305"/>
      <c r="H186" s="305" t="s">
        <v>1248</v>
      </c>
      <c r="I186" s="305" t="s">
        <v>1249</v>
      </c>
      <c r="J186" s="305"/>
      <c r="K186" s="353"/>
    </row>
    <row r="187" s="1" customFormat="1" ht="15" customHeight="1">
      <c r="B187" s="330"/>
      <c r="C187" s="305" t="s">
        <v>1250</v>
      </c>
      <c r="D187" s="305"/>
      <c r="E187" s="305"/>
      <c r="F187" s="328" t="s">
        <v>1174</v>
      </c>
      <c r="G187" s="305"/>
      <c r="H187" s="305" t="s">
        <v>1251</v>
      </c>
      <c r="I187" s="305" t="s">
        <v>1249</v>
      </c>
      <c r="J187" s="305"/>
      <c r="K187" s="353"/>
    </row>
    <row r="188" s="1" customFormat="1" ht="15" customHeight="1">
      <c r="B188" s="330"/>
      <c r="C188" s="305" t="s">
        <v>1252</v>
      </c>
      <c r="D188" s="305"/>
      <c r="E188" s="305"/>
      <c r="F188" s="328" t="s">
        <v>1174</v>
      </c>
      <c r="G188" s="305"/>
      <c r="H188" s="305" t="s">
        <v>1253</v>
      </c>
      <c r="I188" s="305" t="s">
        <v>1249</v>
      </c>
      <c r="J188" s="305"/>
      <c r="K188" s="353"/>
    </row>
    <row r="189" s="1" customFormat="1" ht="15" customHeight="1">
      <c r="B189" s="330"/>
      <c r="C189" s="366" t="s">
        <v>1254</v>
      </c>
      <c r="D189" s="305"/>
      <c r="E189" s="305"/>
      <c r="F189" s="328" t="s">
        <v>1174</v>
      </c>
      <c r="G189" s="305"/>
      <c r="H189" s="305" t="s">
        <v>1255</v>
      </c>
      <c r="I189" s="305" t="s">
        <v>1256</v>
      </c>
      <c r="J189" s="367" t="s">
        <v>1257</v>
      </c>
      <c r="K189" s="353"/>
    </row>
    <row r="190" s="18" customFormat="1" ht="15" customHeight="1">
      <c r="B190" s="368"/>
      <c r="C190" s="369" t="s">
        <v>1258</v>
      </c>
      <c r="D190" s="370"/>
      <c r="E190" s="370"/>
      <c r="F190" s="371" t="s">
        <v>1174</v>
      </c>
      <c r="G190" s="370"/>
      <c r="H190" s="370" t="s">
        <v>1259</v>
      </c>
      <c r="I190" s="370" t="s">
        <v>1256</v>
      </c>
      <c r="J190" s="372" t="s">
        <v>1257</v>
      </c>
      <c r="K190" s="373"/>
    </row>
    <row r="191" s="1" customFormat="1" ht="15" customHeight="1">
      <c r="B191" s="330"/>
      <c r="C191" s="366" t="s">
        <v>42</v>
      </c>
      <c r="D191" s="305"/>
      <c r="E191" s="305"/>
      <c r="F191" s="328" t="s">
        <v>1168</v>
      </c>
      <c r="G191" s="305"/>
      <c r="H191" s="302" t="s">
        <v>1260</v>
      </c>
      <c r="I191" s="305" t="s">
        <v>1261</v>
      </c>
      <c r="J191" s="305"/>
      <c r="K191" s="353"/>
    </row>
    <row r="192" s="1" customFormat="1" ht="15" customHeight="1">
      <c r="B192" s="330"/>
      <c r="C192" s="366" t="s">
        <v>1262</v>
      </c>
      <c r="D192" s="305"/>
      <c r="E192" s="305"/>
      <c r="F192" s="328" t="s">
        <v>1168</v>
      </c>
      <c r="G192" s="305"/>
      <c r="H192" s="305" t="s">
        <v>1263</v>
      </c>
      <c r="I192" s="305" t="s">
        <v>1203</v>
      </c>
      <c r="J192" s="305"/>
      <c r="K192" s="353"/>
    </row>
    <row r="193" s="1" customFormat="1" ht="15" customHeight="1">
      <c r="B193" s="330"/>
      <c r="C193" s="366" t="s">
        <v>1264</v>
      </c>
      <c r="D193" s="305"/>
      <c r="E193" s="305"/>
      <c r="F193" s="328" t="s">
        <v>1168</v>
      </c>
      <c r="G193" s="305"/>
      <c r="H193" s="305" t="s">
        <v>1265</v>
      </c>
      <c r="I193" s="305" t="s">
        <v>1203</v>
      </c>
      <c r="J193" s="305"/>
      <c r="K193" s="353"/>
    </row>
    <row r="194" s="1" customFormat="1" ht="15" customHeight="1">
      <c r="B194" s="330"/>
      <c r="C194" s="366" t="s">
        <v>1266</v>
      </c>
      <c r="D194" s="305"/>
      <c r="E194" s="305"/>
      <c r="F194" s="328" t="s">
        <v>1174</v>
      </c>
      <c r="G194" s="305"/>
      <c r="H194" s="305" t="s">
        <v>1267</v>
      </c>
      <c r="I194" s="305" t="s">
        <v>1203</v>
      </c>
      <c r="J194" s="305"/>
      <c r="K194" s="353"/>
    </row>
    <row r="195" s="1" customFormat="1" ht="15" customHeight="1">
      <c r="B195" s="359"/>
      <c r="C195" s="374"/>
      <c r="D195" s="339"/>
      <c r="E195" s="339"/>
      <c r="F195" s="339"/>
      <c r="G195" s="339"/>
      <c r="H195" s="339"/>
      <c r="I195" s="339"/>
      <c r="J195" s="339"/>
      <c r="K195" s="360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41"/>
      <c r="C197" s="351"/>
      <c r="D197" s="351"/>
      <c r="E197" s="351"/>
      <c r="F197" s="361"/>
      <c r="G197" s="351"/>
      <c r="H197" s="351"/>
      <c r="I197" s="351"/>
      <c r="J197" s="351"/>
      <c r="K197" s="341"/>
    </row>
    <row r="198" s="1" customFormat="1" ht="18.75" customHeight="1">
      <c r="B198" s="313"/>
      <c r="C198" s="313"/>
      <c r="D198" s="313"/>
      <c r="E198" s="313"/>
      <c r="F198" s="313"/>
      <c r="G198" s="313"/>
      <c r="H198" s="313"/>
      <c r="I198" s="313"/>
      <c r="J198" s="313"/>
      <c r="K198" s="313"/>
    </row>
    <row r="199" s="1" customFormat="1" ht="13.5">
      <c r="B199" s="292"/>
      <c r="C199" s="293"/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1">
      <c r="B200" s="295"/>
      <c r="C200" s="296" t="s">
        <v>1268</v>
      </c>
      <c r="D200" s="296"/>
      <c r="E200" s="296"/>
      <c r="F200" s="296"/>
      <c r="G200" s="296"/>
      <c r="H200" s="296"/>
      <c r="I200" s="296"/>
      <c r="J200" s="296"/>
      <c r="K200" s="297"/>
    </row>
    <row r="201" s="1" customFormat="1" ht="25.5" customHeight="1">
      <c r="B201" s="295"/>
      <c r="C201" s="375" t="s">
        <v>1269</v>
      </c>
      <c r="D201" s="375"/>
      <c r="E201" s="375"/>
      <c r="F201" s="375" t="s">
        <v>1270</v>
      </c>
      <c r="G201" s="376"/>
      <c r="H201" s="375" t="s">
        <v>1271</v>
      </c>
      <c r="I201" s="375"/>
      <c r="J201" s="375"/>
      <c r="K201" s="297"/>
    </row>
    <row r="202" s="1" customFormat="1" ht="5.25" customHeight="1">
      <c r="B202" s="330"/>
      <c r="C202" s="325"/>
      <c r="D202" s="325"/>
      <c r="E202" s="325"/>
      <c r="F202" s="325"/>
      <c r="G202" s="351"/>
      <c r="H202" s="325"/>
      <c r="I202" s="325"/>
      <c r="J202" s="325"/>
      <c r="K202" s="353"/>
    </row>
    <row r="203" s="1" customFormat="1" ht="15" customHeight="1">
      <c r="B203" s="330"/>
      <c r="C203" s="305" t="s">
        <v>1261</v>
      </c>
      <c r="D203" s="305"/>
      <c r="E203" s="305"/>
      <c r="F203" s="328" t="s">
        <v>43</v>
      </c>
      <c r="G203" s="305"/>
      <c r="H203" s="305" t="s">
        <v>1272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44</v>
      </c>
      <c r="G204" s="305"/>
      <c r="H204" s="305" t="s">
        <v>1273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47</v>
      </c>
      <c r="G205" s="305"/>
      <c r="H205" s="305" t="s">
        <v>1274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45</v>
      </c>
      <c r="G206" s="305"/>
      <c r="H206" s="305" t="s">
        <v>1275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 t="s">
        <v>46</v>
      </c>
      <c r="G207" s="305"/>
      <c r="H207" s="305" t="s">
        <v>1276</v>
      </c>
      <c r="I207" s="305"/>
      <c r="J207" s="305"/>
      <c r="K207" s="353"/>
    </row>
    <row r="208" s="1" customFormat="1" ht="15" customHeight="1">
      <c r="B208" s="330"/>
      <c r="C208" s="305"/>
      <c r="D208" s="305"/>
      <c r="E208" s="305"/>
      <c r="F208" s="328"/>
      <c r="G208" s="305"/>
      <c r="H208" s="305"/>
      <c r="I208" s="305"/>
      <c r="J208" s="305"/>
      <c r="K208" s="353"/>
    </row>
    <row r="209" s="1" customFormat="1" ht="15" customHeight="1">
      <c r="B209" s="330"/>
      <c r="C209" s="305" t="s">
        <v>1215</v>
      </c>
      <c r="D209" s="305"/>
      <c r="E209" s="305"/>
      <c r="F209" s="328" t="s">
        <v>79</v>
      </c>
      <c r="G209" s="305"/>
      <c r="H209" s="305" t="s">
        <v>1277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1110</v>
      </c>
      <c r="G210" s="305"/>
      <c r="H210" s="305" t="s">
        <v>1111</v>
      </c>
      <c r="I210" s="305"/>
      <c r="J210" s="305"/>
      <c r="K210" s="353"/>
    </row>
    <row r="211" s="1" customFormat="1" ht="15" customHeight="1">
      <c r="B211" s="330"/>
      <c r="C211" s="305"/>
      <c r="D211" s="305"/>
      <c r="E211" s="305"/>
      <c r="F211" s="328" t="s">
        <v>1108</v>
      </c>
      <c r="G211" s="305"/>
      <c r="H211" s="305" t="s">
        <v>1278</v>
      </c>
      <c r="I211" s="305"/>
      <c r="J211" s="305"/>
      <c r="K211" s="353"/>
    </row>
    <row r="212" s="1" customFormat="1" ht="15" customHeight="1">
      <c r="B212" s="377"/>
      <c r="C212" s="305"/>
      <c r="D212" s="305"/>
      <c r="E212" s="305"/>
      <c r="F212" s="328" t="s">
        <v>1112</v>
      </c>
      <c r="G212" s="366"/>
      <c r="H212" s="357" t="s">
        <v>1113</v>
      </c>
      <c r="I212" s="357"/>
      <c r="J212" s="357"/>
      <c r="K212" s="378"/>
    </row>
    <row r="213" s="1" customFormat="1" ht="15" customHeight="1">
      <c r="B213" s="377"/>
      <c r="C213" s="305"/>
      <c r="D213" s="305"/>
      <c r="E213" s="305"/>
      <c r="F213" s="328" t="s">
        <v>1114</v>
      </c>
      <c r="G213" s="366"/>
      <c r="H213" s="357" t="s">
        <v>1279</v>
      </c>
      <c r="I213" s="357"/>
      <c r="J213" s="357"/>
      <c r="K213" s="378"/>
    </row>
    <row r="214" s="1" customFormat="1" ht="15" customHeight="1">
      <c r="B214" s="377"/>
      <c r="C214" s="305"/>
      <c r="D214" s="305"/>
      <c r="E214" s="305"/>
      <c r="F214" s="328"/>
      <c r="G214" s="366"/>
      <c r="H214" s="357"/>
      <c r="I214" s="357"/>
      <c r="J214" s="357"/>
      <c r="K214" s="378"/>
    </row>
    <row r="215" s="1" customFormat="1" ht="15" customHeight="1">
      <c r="B215" s="377"/>
      <c r="C215" s="305" t="s">
        <v>1239</v>
      </c>
      <c r="D215" s="305"/>
      <c r="E215" s="305"/>
      <c r="F215" s="328">
        <v>1</v>
      </c>
      <c r="G215" s="366"/>
      <c r="H215" s="357" t="s">
        <v>1280</v>
      </c>
      <c r="I215" s="357"/>
      <c r="J215" s="357"/>
      <c r="K215" s="378"/>
    </row>
    <row r="216" s="1" customFormat="1" ht="15" customHeight="1">
      <c r="B216" s="377"/>
      <c r="C216" s="305"/>
      <c r="D216" s="305"/>
      <c r="E216" s="305"/>
      <c r="F216" s="328">
        <v>2</v>
      </c>
      <c r="G216" s="366"/>
      <c r="H216" s="357" t="s">
        <v>1281</v>
      </c>
      <c r="I216" s="357"/>
      <c r="J216" s="357"/>
      <c r="K216" s="378"/>
    </row>
    <row r="217" s="1" customFormat="1" ht="15" customHeight="1">
      <c r="B217" s="377"/>
      <c r="C217" s="305"/>
      <c r="D217" s="305"/>
      <c r="E217" s="305"/>
      <c r="F217" s="328">
        <v>3</v>
      </c>
      <c r="G217" s="366"/>
      <c r="H217" s="357" t="s">
        <v>1282</v>
      </c>
      <c r="I217" s="357"/>
      <c r="J217" s="357"/>
      <c r="K217" s="378"/>
    </row>
    <row r="218" s="1" customFormat="1" ht="15" customHeight="1">
      <c r="B218" s="377"/>
      <c r="C218" s="305"/>
      <c r="D218" s="305"/>
      <c r="E218" s="305"/>
      <c r="F218" s="328">
        <v>4</v>
      </c>
      <c r="G218" s="366"/>
      <c r="H218" s="357" t="s">
        <v>1283</v>
      </c>
      <c r="I218" s="357"/>
      <c r="J218" s="357"/>
      <c r="K218" s="378"/>
    </row>
    <row r="219" s="1" customFormat="1" ht="12.75" customHeight="1">
      <c r="B219" s="379"/>
      <c r="C219" s="380"/>
      <c r="D219" s="380"/>
      <c r="E219" s="380"/>
      <c r="F219" s="380"/>
      <c r="G219" s="380"/>
      <c r="H219" s="380"/>
      <c r="I219" s="380"/>
      <c r="J219" s="380"/>
      <c r="K219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Jarka-PC\Jarka</dc:creator>
  <cp:lastModifiedBy>Jarka-PC\Jarka</cp:lastModifiedBy>
  <dcterms:created xsi:type="dcterms:W3CDTF">2024-10-02T12:36:30Z</dcterms:created>
  <dcterms:modified xsi:type="dcterms:W3CDTF">2024-10-02T12:36:41Z</dcterms:modified>
</cp:coreProperties>
</file>